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4615" windowHeight="11190" firstSheet="1" activeTab="1"/>
  </bookViews>
  <sheets>
    <sheet name="Rekapitulácia stavby" sheetId="1" state="veryHidden" r:id="rId1"/>
    <sheet name="1.SO3 - Sadové úpravy" sheetId="2" r:id="rId2"/>
  </sheets>
  <definedNames>
    <definedName name="_xlnm._FilterDatabase" localSheetId="1" hidden="1">'1.SO3 - Sadové úpravy'!$C$124:$K$263</definedName>
    <definedName name="_xlnm.Print_Titles" localSheetId="1">'1.SO3 - Sadové úpravy'!$124:$124</definedName>
    <definedName name="_xlnm.Print_Titles" localSheetId="0">'Rekapitulácia stavby'!$92:$92</definedName>
    <definedName name="_xlnm.Print_Area" localSheetId="1">'1.SO3 - Sadové úpravy'!$C$4:$J$76,'1.SO3 - Sadové úpravy'!$C$112:$J$263</definedName>
    <definedName name="_xlnm.Print_Area" localSheetId="0">'Rekapitulácia stavby'!$D$4:$AO$76,'Rekapitulácia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H263" i="2"/>
  <c r="BG263" i="2"/>
  <c r="BF263" i="2"/>
  <c r="BD263" i="2"/>
  <c r="T263" i="2"/>
  <c r="R263" i="2"/>
  <c r="P263" i="2"/>
  <c r="BH262" i="2"/>
  <c r="BG262" i="2"/>
  <c r="BF262" i="2"/>
  <c r="BD262" i="2"/>
  <c r="T262" i="2"/>
  <c r="R262" i="2"/>
  <c r="P262" i="2"/>
  <c r="BH260" i="2"/>
  <c r="BG260" i="2"/>
  <c r="BF260" i="2"/>
  <c r="BD260" i="2"/>
  <c r="T260" i="2"/>
  <c r="R260" i="2"/>
  <c r="P260" i="2"/>
  <c r="BH259" i="2"/>
  <c r="BG259" i="2"/>
  <c r="BF259" i="2"/>
  <c r="BD259" i="2"/>
  <c r="T259" i="2"/>
  <c r="R259" i="2"/>
  <c r="P259" i="2"/>
  <c r="BH258" i="2"/>
  <c r="BG258" i="2"/>
  <c r="BF258" i="2"/>
  <c r="BD258" i="2"/>
  <c r="T258" i="2"/>
  <c r="R258" i="2"/>
  <c r="P258" i="2"/>
  <c r="BH257" i="2"/>
  <c r="BG257" i="2"/>
  <c r="BF257" i="2"/>
  <c r="BD257" i="2"/>
  <c r="T257" i="2"/>
  <c r="R257" i="2"/>
  <c r="P257" i="2"/>
  <c r="BH256" i="2"/>
  <c r="BG256" i="2"/>
  <c r="BF256" i="2"/>
  <c r="BD256" i="2"/>
  <c r="T256" i="2"/>
  <c r="R256" i="2"/>
  <c r="P256" i="2"/>
  <c r="BH255" i="2"/>
  <c r="BG255" i="2"/>
  <c r="BF255" i="2"/>
  <c r="BD255" i="2"/>
  <c r="T255" i="2"/>
  <c r="R255" i="2"/>
  <c r="P255" i="2"/>
  <c r="BH254" i="2"/>
  <c r="BG254" i="2"/>
  <c r="BF254" i="2"/>
  <c r="BD254" i="2"/>
  <c r="T254" i="2"/>
  <c r="R254" i="2"/>
  <c r="P254" i="2"/>
  <c r="BH253" i="2"/>
  <c r="BG253" i="2"/>
  <c r="BF253" i="2"/>
  <c r="BD253" i="2"/>
  <c r="T253" i="2"/>
  <c r="R253" i="2"/>
  <c r="P253" i="2"/>
  <c r="BH252" i="2"/>
  <c r="BG252" i="2"/>
  <c r="BF252" i="2"/>
  <c r="BD252" i="2"/>
  <c r="T252" i="2"/>
  <c r="R252" i="2"/>
  <c r="P252" i="2"/>
  <c r="BH251" i="2"/>
  <c r="BG251" i="2"/>
  <c r="BF251" i="2"/>
  <c r="BD251" i="2"/>
  <c r="T251" i="2"/>
  <c r="R251" i="2"/>
  <c r="P251" i="2"/>
  <c r="BH250" i="2"/>
  <c r="BG250" i="2"/>
  <c r="BF250" i="2"/>
  <c r="BD250" i="2"/>
  <c r="T250" i="2"/>
  <c r="R250" i="2"/>
  <c r="P250" i="2"/>
  <c r="BH249" i="2"/>
  <c r="BG249" i="2"/>
  <c r="BF249" i="2"/>
  <c r="BD249" i="2"/>
  <c r="T249" i="2"/>
  <c r="R249" i="2"/>
  <c r="P249" i="2"/>
  <c r="BH248" i="2"/>
  <c r="BG248" i="2"/>
  <c r="BF248" i="2"/>
  <c r="BD248" i="2"/>
  <c r="T248" i="2"/>
  <c r="R248" i="2"/>
  <c r="P248" i="2"/>
  <c r="BH247" i="2"/>
  <c r="BG247" i="2"/>
  <c r="BF247" i="2"/>
  <c r="BD247" i="2"/>
  <c r="T247" i="2"/>
  <c r="R247" i="2"/>
  <c r="P247" i="2"/>
  <c r="BH246" i="2"/>
  <c r="BG246" i="2"/>
  <c r="BF246" i="2"/>
  <c r="BD246" i="2"/>
  <c r="T246" i="2"/>
  <c r="R246" i="2"/>
  <c r="P246" i="2"/>
  <c r="BH245" i="2"/>
  <c r="BG245" i="2"/>
  <c r="BF245" i="2"/>
  <c r="BD245" i="2"/>
  <c r="T245" i="2"/>
  <c r="R245" i="2"/>
  <c r="P245" i="2"/>
  <c r="BH244" i="2"/>
  <c r="BG244" i="2"/>
  <c r="BF244" i="2"/>
  <c r="BD244" i="2"/>
  <c r="T244" i="2"/>
  <c r="R244" i="2"/>
  <c r="P244" i="2"/>
  <c r="BH243" i="2"/>
  <c r="BG243" i="2"/>
  <c r="BF243" i="2"/>
  <c r="BD243" i="2"/>
  <c r="T243" i="2"/>
  <c r="R243" i="2"/>
  <c r="P243" i="2"/>
  <c r="BH242" i="2"/>
  <c r="BG242" i="2"/>
  <c r="BF242" i="2"/>
  <c r="BD242" i="2"/>
  <c r="T242" i="2"/>
  <c r="R242" i="2"/>
  <c r="P242" i="2"/>
  <c r="BH241" i="2"/>
  <c r="BG241" i="2"/>
  <c r="BF241" i="2"/>
  <c r="BD241" i="2"/>
  <c r="T241" i="2"/>
  <c r="R241" i="2"/>
  <c r="P241" i="2"/>
  <c r="BH240" i="2"/>
  <c r="BG240" i="2"/>
  <c r="BF240" i="2"/>
  <c r="BD240" i="2"/>
  <c r="T240" i="2"/>
  <c r="R240" i="2"/>
  <c r="P240" i="2"/>
  <c r="BH238" i="2"/>
  <c r="BG238" i="2"/>
  <c r="BF238" i="2"/>
  <c r="BD238" i="2"/>
  <c r="T238" i="2"/>
  <c r="R238" i="2"/>
  <c r="P238" i="2"/>
  <c r="BH237" i="2"/>
  <c r="BG237" i="2"/>
  <c r="BF237" i="2"/>
  <c r="BD237" i="2"/>
  <c r="T237" i="2"/>
  <c r="R237" i="2"/>
  <c r="P237" i="2"/>
  <c r="BH235" i="2"/>
  <c r="BG235" i="2"/>
  <c r="BF235" i="2"/>
  <c r="BD235" i="2"/>
  <c r="T235" i="2"/>
  <c r="R235" i="2"/>
  <c r="P235" i="2"/>
  <c r="BH232" i="2"/>
  <c r="BG232" i="2"/>
  <c r="BF232" i="2"/>
  <c r="BD232" i="2"/>
  <c r="T232" i="2"/>
  <c r="R232" i="2"/>
  <c r="P232" i="2"/>
  <c r="BH230" i="2"/>
  <c r="BG230" i="2"/>
  <c r="BF230" i="2"/>
  <c r="BD230" i="2"/>
  <c r="T230" i="2"/>
  <c r="R230" i="2"/>
  <c r="P230" i="2"/>
  <c r="BH229" i="2"/>
  <c r="BG229" i="2"/>
  <c r="BF229" i="2"/>
  <c r="BD229" i="2"/>
  <c r="T229" i="2"/>
  <c r="R229" i="2"/>
  <c r="P229" i="2"/>
  <c r="BH227" i="2"/>
  <c r="BG227" i="2"/>
  <c r="BF227" i="2"/>
  <c r="BD227" i="2"/>
  <c r="T227" i="2"/>
  <c r="R227" i="2"/>
  <c r="P227" i="2"/>
  <c r="BH223" i="2"/>
  <c r="BG223" i="2"/>
  <c r="BF223" i="2"/>
  <c r="BD223" i="2"/>
  <c r="T223" i="2"/>
  <c r="R223" i="2"/>
  <c r="P223" i="2"/>
  <c r="BH221" i="2"/>
  <c r="BG221" i="2"/>
  <c r="BF221" i="2"/>
  <c r="BD221" i="2"/>
  <c r="T221" i="2"/>
  <c r="R221" i="2"/>
  <c r="P221" i="2"/>
  <c r="BH220" i="2"/>
  <c r="BG220" i="2"/>
  <c r="BF220" i="2"/>
  <c r="BD220" i="2"/>
  <c r="T220" i="2"/>
  <c r="R220" i="2"/>
  <c r="P220" i="2"/>
  <c r="BH218" i="2"/>
  <c r="BG218" i="2"/>
  <c r="BF218" i="2"/>
  <c r="BD218" i="2"/>
  <c r="T218" i="2"/>
  <c r="R218" i="2"/>
  <c r="P218" i="2"/>
  <c r="BH216" i="2"/>
  <c r="BG216" i="2"/>
  <c r="BF216" i="2"/>
  <c r="BD216" i="2"/>
  <c r="T216" i="2"/>
  <c r="R216" i="2"/>
  <c r="P216" i="2"/>
  <c r="BH214" i="2"/>
  <c r="BG214" i="2"/>
  <c r="BF214" i="2"/>
  <c r="BD214" i="2"/>
  <c r="T214" i="2"/>
  <c r="R214" i="2"/>
  <c r="P214" i="2"/>
  <c r="BH212" i="2"/>
  <c r="BG212" i="2"/>
  <c r="BF212" i="2"/>
  <c r="BD212" i="2"/>
  <c r="T212" i="2"/>
  <c r="R212" i="2"/>
  <c r="P212" i="2"/>
  <c r="BH211" i="2"/>
  <c r="BG211" i="2"/>
  <c r="BF211" i="2"/>
  <c r="BD211" i="2"/>
  <c r="T211" i="2"/>
  <c r="R211" i="2"/>
  <c r="P211" i="2"/>
  <c r="BH210" i="2"/>
  <c r="BG210" i="2"/>
  <c r="BF210" i="2"/>
  <c r="BD210" i="2"/>
  <c r="T210" i="2"/>
  <c r="R210" i="2"/>
  <c r="P210" i="2"/>
  <c r="BH209" i="2"/>
  <c r="BG209" i="2"/>
  <c r="BF209" i="2"/>
  <c r="BD209" i="2"/>
  <c r="T209" i="2"/>
  <c r="R209" i="2"/>
  <c r="P209" i="2"/>
  <c r="BH208" i="2"/>
  <c r="BG208" i="2"/>
  <c r="BF208" i="2"/>
  <c r="BD208" i="2"/>
  <c r="T208" i="2"/>
  <c r="R208" i="2"/>
  <c r="P208" i="2"/>
  <c r="BH207" i="2"/>
  <c r="BG207" i="2"/>
  <c r="BF207" i="2"/>
  <c r="BD207" i="2"/>
  <c r="T207" i="2"/>
  <c r="R207" i="2"/>
  <c r="P207" i="2"/>
  <c r="BH206" i="2"/>
  <c r="BG206" i="2"/>
  <c r="BF206" i="2"/>
  <c r="BD206" i="2"/>
  <c r="T206" i="2"/>
  <c r="R206" i="2"/>
  <c r="P206" i="2"/>
  <c r="BH205" i="2"/>
  <c r="BG205" i="2"/>
  <c r="BF205" i="2"/>
  <c r="BD205" i="2"/>
  <c r="T205" i="2"/>
  <c r="R205" i="2"/>
  <c r="P205" i="2"/>
  <c r="BH204" i="2"/>
  <c r="BG204" i="2"/>
  <c r="BF204" i="2"/>
  <c r="BD204" i="2"/>
  <c r="T204" i="2"/>
  <c r="R204" i="2"/>
  <c r="P204" i="2"/>
  <c r="BH203" i="2"/>
  <c r="BG203" i="2"/>
  <c r="BF203" i="2"/>
  <c r="BD203" i="2"/>
  <c r="T203" i="2"/>
  <c r="R203" i="2"/>
  <c r="P203" i="2"/>
  <c r="BH202" i="2"/>
  <c r="BG202" i="2"/>
  <c r="BF202" i="2"/>
  <c r="BD202" i="2"/>
  <c r="T202" i="2"/>
  <c r="R202" i="2"/>
  <c r="P202" i="2"/>
  <c r="BH201" i="2"/>
  <c r="BG201" i="2"/>
  <c r="BF201" i="2"/>
  <c r="BD201" i="2"/>
  <c r="T201" i="2"/>
  <c r="R201" i="2"/>
  <c r="P201" i="2"/>
  <c r="BH200" i="2"/>
  <c r="BG200" i="2"/>
  <c r="BF200" i="2"/>
  <c r="BD200" i="2"/>
  <c r="T200" i="2"/>
  <c r="R200" i="2"/>
  <c r="P200" i="2"/>
  <c r="BH199" i="2"/>
  <c r="BG199" i="2"/>
  <c r="BF199" i="2"/>
  <c r="BD199" i="2"/>
  <c r="T199" i="2"/>
  <c r="R199" i="2"/>
  <c r="P199" i="2"/>
  <c r="BH198" i="2"/>
  <c r="BG198" i="2"/>
  <c r="BF198" i="2"/>
  <c r="BD198" i="2"/>
  <c r="T198" i="2"/>
  <c r="R198" i="2"/>
  <c r="P198" i="2"/>
  <c r="BH197" i="2"/>
  <c r="BG197" i="2"/>
  <c r="BF197" i="2"/>
  <c r="BD197" i="2"/>
  <c r="T197" i="2"/>
  <c r="R197" i="2"/>
  <c r="P197" i="2"/>
  <c r="BH195" i="2"/>
  <c r="BG195" i="2"/>
  <c r="BF195" i="2"/>
  <c r="BD195" i="2"/>
  <c r="T195" i="2"/>
  <c r="R195" i="2"/>
  <c r="P195" i="2"/>
  <c r="BH193" i="2"/>
  <c r="BG193" i="2"/>
  <c r="BF193" i="2"/>
  <c r="BD193" i="2"/>
  <c r="T193" i="2"/>
  <c r="R193" i="2"/>
  <c r="P193" i="2"/>
  <c r="BH191" i="2"/>
  <c r="BG191" i="2"/>
  <c r="BF191" i="2"/>
  <c r="BD191" i="2"/>
  <c r="T191" i="2"/>
  <c r="R191" i="2"/>
  <c r="P191" i="2"/>
  <c r="BH189" i="2"/>
  <c r="BG189" i="2"/>
  <c r="BF189" i="2"/>
  <c r="BD189" i="2"/>
  <c r="T189" i="2"/>
  <c r="R189" i="2"/>
  <c r="P189" i="2"/>
  <c r="BH187" i="2"/>
  <c r="BG187" i="2"/>
  <c r="BF187" i="2"/>
  <c r="BD187" i="2"/>
  <c r="T187" i="2"/>
  <c r="R187" i="2"/>
  <c r="P187" i="2"/>
  <c r="BH185" i="2"/>
  <c r="BG185" i="2"/>
  <c r="BF185" i="2"/>
  <c r="BD185" i="2"/>
  <c r="T185" i="2"/>
  <c r="R185" i="2"/>
  <c r="P185" i="2"/>
  <c r="BH183" i="2"/>
  <c r="BG183" i="2"/>
  <c r="BF183" i="2"/>
  <c r="BD183" i="2"/>
  <c r="T183" i="2"/>
  <c r="R183" i="2"/>
  <c r="P183" i="2"/>
  <c r="BH182" i="2"/>
  <c r="BG182" i="2"/>
  <c r="BF182" i="2"/>
  <c r="BD182" i="2"/>
  <c r="T182" i="2"/>
  <c r="R182" i="2"/>
  <c r="P182" i="2"/>
  <c r="BH180" i="2"/>
  <c r="BG180" i="2"/>
  <c r="BF180" i="2"/>
  <c r="BD180" i="2"/>
  <c r="T180" i="2"/>
  <c r="R180" i="2"/>
  <c r="P180" i="2"/>
  <c r="BH179" i="2"/>
  <c r="BG179" i="2"/>
  <c r="BF179" i="2"/>
  <c r="BD179" i="2"/>
  <c r="T179" i="2"/>
  <c r="R179" i="2"/>
  <c r="P179" i="2"/>
  <c r="BH178" i="2"/>
  <c r="BG178" i="2"/>
  <c r="BF178" i="2"/>
  <c r="BD178" i="2"/>
  <c r="T178" i="2"/>
  <c r="R178" i="2"/>
  <c r="P178" i="2"/>
  <c r="BH177" i="2"/>
  <c r="BG177" i="2"/>
  <c r="BF177" i="2"/>
  <c r="BD177" i="2"/>
  <c r="T177" i="2"/>
  <c r="R177" i="2"/>
  <c r="P177" i="2"/>
  <c r="BH176" i="2"/>
  <c r="BG176" i="2"/>
  <c r="BF176" i="2"/>
  <c r="BD176" i="2"/>
  <c r="T176" i="2"/>
  <c r="R176" i="2"/>
  <c r="P176" i="2"/>
  <c r="BH175" i="2"/>
  <c r="BG175" i="2"/>
  <c r="BF175" i="2"/>
  <c r="BD175" i="2"/>
  <c r="T175" i="2"/>
  <c r="R175" i="2"/>
  <c r="P175" i="2"/>
  <c r="BH174" i="2"/>
  <c r="BG174" i="2"/>
  <c r="BF174" i="2"/>
  <c r="BD174" i="2"/>
  <c r="T174" i="2"/>
  <c r="R174" i="2"/>
  <c r="P174" i="2"/>
  <c r="BH173" i="2"/>
  <c r="BG173" i="2"/>
  <c r="BF173" i="2"/>
  <c r="BD173" i="2"/>
  <c r="T173" i="2"/>
  <c r="R173" i="2"/>
  <c r="P173" i="2"/>
  <c r="BH171" i="2"/>
  <c r="BG171" i="2"/>
  <c r="BF171" i="2"/>
  <c r="BD171" i="2"/>
  <c r="T171" i="2"/>
  <c r="R171" i="2"/>
  <c r="P171" i="2"/>
  <c r="BH169" i="2"/>
  <c r="BG169" i="2"/>
  <c r="BF169" i="2"/>
  <c r="BD169" i="2"/>
  <c r="T169" i="2"/>
  <c r="R169" i="2"/>
  <c r="P169" i="2"/>
  <c r="BH167" i="2"/>
  <c r="BG167" i="2"/>
  <c r="BF167" i="2"/>
  <c r="BD167" i="2"/>
  <c r="T167" i="2"/>
  <c r="R167" i="2"/>
  <c r="P167" i="2"/>
  <c r="BH166" i="2"/>
  <c r="BG166" i="2"/>
  <c r="BF166" i="2"/>
  <c r="BD166" i="2"/>
  <c r="T166" i="2"/>
  <c r="R166" i="2"/>
  <c r="P166" i="2"/>
  <c r="BH165" i="2"/>
  <c r="BG165" i="2"/>
  <c r="BF165" i="2"/>
  <c r="BD165" i="2"/>
  <c r="T165" i="2"/>
  <c r="R165" i="2"/>
  <c r="P165" i="2"/>
  <c r="BH164" i="2"/>
  <c r="BG164" i="2"/>
  <c r="BF164" i="2"/>
  <c r="BD164" i="2"/>
  <c r="T164" i="2"/>
  <c r="R164" i="2"/>
  <c r="P164" i="2"/>
  <c r="BH163" i="2"/>
  <c r="BG163" i="2"/>
  <c r="BF163" i="2"/>
  <c r="BD163" i="2"/>
  <c r="T163" i="2"/>
  <c r="R163" i="2"/>
  <c r="P163" i="2"/>
  <c r="BH162" i="2"/>
  <c r="BG162" i="2"/>
  <c r="BF162" i="2"/>
  <c r="BD162" i="2"/>
  <c r="T162" i="2"/>
  <c r="R162" i="2"/>
  <c r="P162" i="2"/>
  <c r="BH161" i="2"/>
  <c r="BG161" i="2"/>
  <c r="BF161" i="2"/>
  <c r="BD161" i="2"/>
  <c r="T161" i="2"/>
  <c r="R161" i="2"/>
  <c r="P161" i="2"/>
  <c r="BH159" i="2"/>
  <c r="BG159" i="2"/>
  <c r="BF159" i="2"/>
  <c r="BD159" i="2"/>
  <c r="T159" i="2"/>
  <c r="R159" i="2"/>
  <c r="P159" i="2"/>
  <c r="BH158" i="2"/>
  <c r="BG158" i="2"/>
  <c r="BF158" i="2"/>
  <c r="BD158" i="2"/>
  <c r="T158" i="2"/>
  <c r="R158" i="2"/>
  <c r="P158" i="2"/>
  <c r="BH157" i="2"/>
  <c r="BG157" i="2"/>
  <c r="BF157" i="2"/>
  <c r="BD157" i="2"/>
  <c r="T157" i="2"/>
  <c r="R157" i="2"/>
  <c r="P157" i="2"/>
  <c r="BH156" i="2"/>
  <c r="BG156" i="2"/>
  <c r="BF156" i="2"/>
  <c r="BD156" i="2"/>
  <c r="T156" i="2"/>
  <c r="R156" i="2"/>
  <c r="P156" i="2"/>
  <c r="BH155" i="2"/>
  <c r="BG155" i="2"/>
  <c r="BF155" i="2"/>
  <c r="BD155" i="2"/>
  <c r="T155" i="2"/>
  <c r="R155" i="2"/>
  <c r="P155" i="2"/>
  <c r="BH153" i="2"/>
  <c r="BG153" i="2"/>
  <c r="BF153" i="2"/>
  <c r="BD153" i="2"/>
  <c r="T153" i="2"/>
  <c r="R153" i="2"/>
  <c r="P153" i="2"/>
  <c r="BH152" i="2"/>
  <c r="BG152" i="2"/>
  <c r="BF152" i="2"/>
  <c r="BD152" i="2"/>
  <c r="T152" i="2"/>
  <c r="R152" i="2"/>
  <c r="P152" i="2"/>
  <c r="BH151" i="2"/>
  <c r="BG151" i="2"/>
  <c r="BF151" i="2"/>
  <c r="BD151" i="2"/>
  <c r="T151" i="2"/>
  <c r="R151" i="2"/>
  <c r="P151" i="2"/>
  <c r="BH148" i="2"/>
  <c r="BG148" i="2"/>
  <c r="BF148" i="2"/>
  <c r="BD148" i="2"/>
  <c r="T148" i="2"/>
  <c r="R148" i="2"/>
  <c r="P148" i="2"/>
  <c r="BH147" i="2"/>
  <c r="BG147" i="2"/>
  <c r="BF147" i="2"/>
  <c r="BD147" i="2"/>
  <c r="T147" i="2"/>
  <c r="R147" i="2"/>
  <c r="P147" i="2"/>
  <c r="BH146" i="2"/>
  <c r="BG146" i="2"/>
  <c r="BF146" i="2"/>
  <c r="BD146" i="2"/>
  <c r="T146" i="2"/>
  <c r="R146" i="2"/>
  <c r="P146" i="2"/>
  <c r="BH144" i="2"/>
  <c r="BG144" i="2"/>
  <c r="BF144" i="2"/>
  <c r="BD144" i="2"/>
  <c r="T144" i="2"/>
  <c r="R144" i="2"/>
  <c r="P144" i="2"/>
  <c r="BH143" i="2"/>
  <c r="BG143" i="2"/>
  <c r="BF143" i="2"/>
  <c r="BD143" i="2"/>
  <c r="T143" i="2"/>
  <c r="R143" i="2"/>
  <c r="P143" i="2"/>
  <c r="BH142" i="2"/>
  <c r="BG142" i="2"/>
  <c r="BF142" i="2"/>
  <c r="BD142" i="2"/>
  <c r="T142" i="2"/>
  <c r="R142" i="2"/>
  <c r="P142" i="2"/>
  <c r="BH141" i="2"/>
  <c r="BG141" i="2"/>
  <c r="BF141" i="2"/>
  <c r="BD141" i="2"/>
  <c r="T141" i="2"/>
  <c r="R141" i="2"/>
  <c r="P141" i="2"/>
  <c r="BH139" i="2"/>
  <c r="BG139" i="2"/>
  <c r="BF139" i="2"/>
  <c r="BD139" i="2"/>
  <c r="T139" i="2"/>
  <c r="R139" i="2"/>
  <c r="P139" i="2"/>
  <c r="BH138" i="2"/>
  <c r="BG138" i="2"/>
  <c r="BF138" i="2"/>
  <c r="BD138" i="2"/>
  <c r="T138" i="2"/>
  <c r="R138" i="2"/>
  <c r="P138" i="2"/>
  <c r="BH137" i="2"/>
  <c r="BG137" i="2"/>
  <c r="BF137" i="2"/>
  <c r="BD137" i="2"/>
  <c r="T137" i="2"/>
  <c r="R137" i="2"/>
  <c r="P137" i="2"/>
  <c r="BH136" i="2"/>
  <c r="BG136" i="2"/>
  <c r="BF136" i="2"/>
  <c r="BD136" i="2"/>
  <c r="T136" i="2"/>
  <c r="R136" i="2"/>
  <c r="P136" i="2"/>
  <c r="BH135" i="2"/>
  <c r="BG135" i="2"/>
  <c r="BF135" i="2"/>
  <c r="BD135" i="2"/>
  <c r="T135" i="2"/>
  <c r="R135" i="2"/>
  <c r="P135" i="2"/>
  <c r="BH134" i="2"/>
  <c r="BG134" i="2"/>
  <c r="BF134" i="2"/>
  <c r="BD134" i="2"/>
  <c r="T134" i="2"/>
  <c r="R134" i="2"/>
  <c r="P134" i="2"/>
  <c r="BH133" i="2"/>
  <c r="BG133" i="2"/>
  <c r="BF133" i="2"/>
  <c r="BD133" i="2"/>
  <c r="T133" i="2"/>
  <c r="R133" i="2"/>
  <c r="P133" i="2"/>
  <c r="BH132" i="2"/>
  <c r="BG132" i="2"/>
  <c r="BF132" i="2"/>
  <c r="BD132" i="2"/>
  <c r="T132" i="2"/>
  <c r="R132" i="2"/>
  <c r="P132" i="2"/>
  <c r="BH131" i="2"/>
  <c r="BG131" i="2"/>
  <c r="BF131" i="2"/>
  <c r="BD131" i="2"/>
  <c r="T131" i="2"/>
  <c r="R131" i="2"/>
  <c r="P131" i="2"/>
  <c r="BH130" i="2"/>
  <c r="BG130" i="2"/>
  <c r="BF130" i="2"/>
  <c r="BD130" i="2"/>
  <c r="T130" i="2"/>
  <c r="R130" i="2"/>
  <c r="P130" i="2"/>
  <c r="BH129" i="2"/>
  <c r="BG129" i="2"/>
  <c r="BF129" i="2"/>
  <c r="BD129" i="2"/>
  <c r="T129" i="2"/>
  <c r="R129" i="2"/>
  <c r="P129" i="2"/>
  <c r="BH128" i="2"/>
  <c r="BG128" i="2"/>
  <c r="BF128" i="2"/>
  <c r="BD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19" i="2"/>
  <c r="E7" i="2"/>
  <c r="E115" i="2" s="1"/>
  <c r="L90" i="1"/>
  <c r="AM90" i="1"/>
  <c r="AM89" i="1"/>
  <c r="L89" i="1"/>
  <c r="AM87" i="1"/>
  <c r="L87" i="1"/>
  <c r="L85" i="1"/>
  <c r="L84" i="1"/>
  <c r="BJ260" i="2"/>
  <c r="J259" i="2"/>
  <c r="J258" i="2"/>
  <c r="J257" i="2"/>
  <c r="BJ256" i="2"/>
  <c r="J255" i="2"/>
  <c r="J254" i="2"/>
  <c r="J253" i="2"/>
  <c r="J252" i="2"/>
  <c r="BJ250" i="2"/>
  <c r="J246" i="2"/>
  <c r="J245" i="2"/>
  <c r="BJ244" i="2"/>
  <c r="J242" i="2"/>
  <c r="J230" i="2"/>
  <c r="BJ229" i="2"/>
  <c r="BJ221" i="2"/>
  <c r="J220" i="2"/>
  <c r="J218" i="2"/>
  <c r="BJ216" i="2"/>
  <c r="J212" i="2"/>
  <c r="BJ209" i="2"/>
  <c r="J208" i="2"/>
  <c r="J203" i="2"/>
  <c r="J202" i="2"/>
  <c r="BJ198" i="2"/>
  <c r="BJ197" i="2"/>
  <c r="J195" i="2"/>
  <c r="J193" i="2"/>
  <c r="J191" i="2"/>
  <c r="BJ189" i="2"/>
  <c r="J183" i="2"/>
  <c r="J174" i="2"/>
  <c r="BJ173" i="2"/>
  <c r="J171" i="2"/>
  <c r="BJ169" i="2"/>
  <c r="BJ162" i="2"/>
  <c r="BJ161" i="2"/>
  <c r="J159" i="2"/>
  <c r="J158" i="2"/>
  <c r="BJ153" i="2"/>
  <c r="BJ152" i="2"/>
  <c r="BJ139" i="2"/>
  <c r="J131" i="2"/>
  <c r="AS94" i="1"/>
  <c r="BJ263" i="2"/>
  <c r="J263" i="2"/>
  <c r="J262" i="2"/>
  <c r="BJ259" i="2"/>
  <c r="BJ257" i="2"/>
  <c r="BJ252" i="2"/>
  <c r="BJ251" i="2"/>
  <c r="J250" i="2"/>
  <c r="BJ249" i="2"/>
  <c r="BJ248" i="2"/>
  <c r="BJ247" i="2"/>
  <c r="J244" i="2"/>
  <c r="BJ240" i="2"/>
  <c r="BJ238" i="2"/>
  <c r="BJ235" i="2"/>
  <c r="J232" i="2"/>
  <c r="BJ227" i="2"/>
  <c r="J223" i="2"/>
  <c r="BJ220" i="2"/>
  <c r="BJ214" i="2"/>
  <c r="BJ207" i="2"/>
  <c r="BJ204" i="2"/>
  <c r="BJ201" i="2"/>
  <c r="J199" i="2"/>
  <c r="J198" i="2"/>
  <c r="J187" i="2"/>
  <c r="J180" i="2"/>
  <c r="J179" i="2"/>
  <c r="J177" i="2"/>
  <c r="BJ176" i="2"/>
  <c r="J175" i="2"/>
  <c r="BJ171" i="2"/>
  <c r="J169" i="2"/>
  <c r="BJ166" i="2"/>
  <c r="BJ165" i="2"/>
  <c r="BJ164" i="2"/>
  <c r="BJ158" i="2"/>
  <c r="J156" i="2"/>
  <c r="J153" i="2"/>
  <c r="J152" i="2"/>
  <c r="BJ151" i="2"/>
  <c r="J147" i="2"/>
  <c r="J146" i="2"/>
  <c r="J143" i="2"/>
  <c r="BJ141" i="2"/>
  <c r="J139" i="2"/>
  <c r="J137" i="2"/>
  <c r="BJ135" i="2"/>
  <c r="J134" i="2"/>
  <c r="J133" i="2"/>
  <c r="BJ131" i="2"/>
  <c r="BJ130" i="2"/>
  <c r="J129" i="2"/>
  <c r="BJ128" i="2"/>
  <c r="J260" i="2"/>
  <c r="BJ258" i="2"/>
  <c r="BJ255" i="2"/>
  <c r="BJ254" i="2"/>
  <c r="BJ253" i="2"/>
  <c r="J243" i="2"/>
  <c r="BJ241" i="2"/>
  <c r="J240" i="2"/>
  <c r="J237" i="2"/>
  <c r="J235" i="2"/>
  <c r="BJ230" i="2"/>
  <c r="J229" i="2"/>
  <c r="BJ223" i="2"/>
  <c r="J221" i="2"/>
  <c r="J211" i="2"/>
  <c r="J210" i="2"/>
  <c r="J209" i="2"/>
  <c r="J206" i="2"/>
  <c r="J205" i="2"/>
  <c r="J204" i="2"/>
  <c r="BJ203" i="2"/>
  <c r="J201" i="2"/>
  <c r="J200" i="2"/>
  <c r="BJ199" i="2"/>
  <c r="BJ193" i="2"/>
  <c r="BJ187" i="2"/>
  <c r="BJ185" i="2"/>
  <c r="J182" i="2"/>
  <c r="BJ180" i="2"/>
  <c r="BJ179" i="2"/>
  <c r="BJ178" i="2"/>
  <c r="BJ177" i="2"/>
  <c r="J176" i="2"/>
  <c r="BJ175" i="2"/>
  <c r="BJ174" i="2"/>
  <c r="J173" i="2"/>
  <c r="J167" i="2"/>
  <c r="J164" i="2"/>
  <c r="J163" i="2"/>
  <c r="J162" i="2"/>
  <c r="J157" i="2"/>
  <c r="J155" i="2"/>
  <c r="J151" i="2"/>
  <c r="BJ148" i="2"/>
  <c r="J144" i="2"/>
  <c r="J142" i="2"/>
  <c r="J141" i="2"/>
  <c r="BJ138" i="2"/>
  <c r="BJ136" i="2"/>
  <c r="BJ134" i="2"/>
  <c r="BJ133" i="2"/>
  <c r="J132" i="2"/>
  <c r="J130" i="2"/>
  <c r="BJ262" i="2"/>
  <c r="J256" i="2"/>
  <c r="J251" i="2"/>
  <c r="J249" i="2"/>
  <c r="J248" i="2"/>
  <c r="J247" i="2"/>
  <c r="BJ246" i="2"/>
  <c r="BJ245" i="2"/>
  <c r="BJ243" i="2"/>
  <c r="BJ242" i="2"/>
  <c r="J241" i="2"/>
  <c r="J238" i="2"/>
  <c r="BJ237" i="2"/>
  <c r="BJ232" i="2"/>
  <c r="J227" i="2"/>
  <c r="BJ218" i="2"/>
  <c r="J216" i="2"/>
  <c r="J214" i="2"/>
  <c r="BJ212" i="2"/>
  <c r="BJ211" i="2"/>
  <c r="BJ210" i="2"/>
  <c r="BJ208" i="2"/>
  <c r="J207" i="2"/>
  <c r="BJ206" i="2"/>
  <c r="BJ205" i="2"/>
  <c r="BJ202" i="2"/>
  <c r="BJ200" i="2"/>
  <c r="J197" i="2"/>
  <c r="BJ195" i="2"/>
  <c r="BJ191" i="2"/>
  <c r="J189" i="2"/>
  <c r="J185" i="2"/>
  <c r="BJ183" i="2"/>
  <c r="BJ182" i="2"/>
  <c r="J178" i="2"/>
  <c r="BJ167" i="2"/>
  <c r="J166" i="2"/>
  <c r="J165" i="2"/>
  <c r="BJ163" i="2"/>
  <c r="J161" i="2"/>
  <c r="BJ159" i="2"/>
  <c r="BJ157" i="2"/>
  <c r="BJ156" i="2"/>
  <c r="BJ155" i="2"/>
  <c r="J148" i="2"/>
  <c r="BJ147" i="2"/>
  <c r="BJ146" i="2"/>
  <c r="BJ144" i="2"/>
  <c r="BJ143" i="2"/>
  <c r="BJ142" i="2"/>
  <c r="J138" i="2"/>
  <c r="BJ137" i="2"/>
  <c r="J136" i="2"/>
  <c r="J135" i="2"/>
  <c r="BJ132" i="2"/>
  <c r="BJ129" i="2"/>
  <c r="J128" i="2"/>
  <c r="R127" i="2" l="1"/>
  <c r="R140" i="2"/>
  <c r="P150" i="2"/>
  <c r="P172" i="2"/>
  <c r="P188" i="2"/>
  <c r="R217" i="2"/>
  <c r="T234" i="2"/>
  <c r="BJ127" i="2"/>
  <c r="J127" i="2" s="1"/>
  <c r="J98" i="2" s="1"/>
  <c r="BJ140" i="2"/>
  <c r="J140" i="2" s="1"/>
  <c r="J99" i="2" s="1"/>
  <c r="BJ150" i="2"/>
  <c r="J150" i="2" s="1"/>
  <c r="J100" i="2" s="1"/>
  <c r="BJ172" i="2"/>
  <c r="J172" i="2" s="1"/>
  <c r="J101" i="2" s="1"/>
  <c r="BJ188" i="2"/>
  <c r="J188" i="2" s="1"/>
  <c r="J102" i="2" s="1"/>
  <c r="BJ217" i="2"/>
  <c r="J217" i="2" s="1"/>
  <c r="J103" i="2" s="1"/>
  <c r="BJ234" i="2"/>
  <c r="J234" i="2" s="1"/>
  <c r="J104" i="2" s="1"/>
  <c r="P239" i="2"/>
  <c r="T127" i="2"/>
  <c r="T140" i="2"/>
  <c r="R150" i="2"/>
  <c r="R172" i="2"/>
  <c r="R188" i="2"/>
  <c r="P217" i="2"/>
  <c r="R234" i="2"/>
  <c r="R239" i="2"/>
  <c r="P127" i="2"/>
  <c r="P140" i="2"/>
  <c r="T150" i="2"/>
  <c r="T172" i="2"/>
  <c r="T188" i="2"/>
  <c r="T217" i="2"/>
  <c r="P234" i="2"/>
  <c r="BJ239" i="2"/>
  <c r="J239" i="2" s="1"/>
  <c r="J105" i="2" s="1"/>
  <c r="T239" i="2"/>
  <c r="E85" i="2"/>
  <c r="J89" i="2"/>
  <c r="F92" i="2"/>
  <c r="BE128" i="2"/>
  <c r="BE129" i="2"/>
  <c r="BE134" i="2"/>
  <c r="BE137" i="2"/>
  <c r="BE138" i="2"/>
  <c r="BE144" i="2"/>
  <c r="BE147" i="2"/>
  <c r="BE151" i="2"/>
  <c r="BE153" i="2"/>
  <c r="BE156" i="2"/>
  <c r="BE159" i="2"/>
  <c r="BE164" i="2"/>
  <c r="BE169" i="2"/>
  <c r="BE176" i="2"/>
  <c r="BE177" i="2"/>
  <c r="BE182" i="2"/>
  <c r="BE195" i="2"/>
  <c r="BE203" i="2"/>
  <c r="BE211" i="2"/>
  <c r="BE223" i="2"/>
  <c r="BE227" i="2"/>
  <c r="BE230" i="2"/>
  <c r="BE232" i="2"/>
  <c r="BE246" i="2"/>
  <c r="BE248" i="2"/>
  <c r="BE250" i="2"/>
  <c r="BE251" i="2"/>
  <c r="BE255" i="2"/>
  <c r="BE259" i="2"/>
  <c r="BE262" i="2"/>
  <c r="BE131" i="2"/>
  <c r="BE139" i="2"/>
  <c r="BE141" i="2"/>
  <c r="BE148" i="2"/>
  <c r="BE158" i="2"/>
  <c r="BE162" i="2"/>
  <c r="BE163" i="2"/>
  <c r="BE166" i="2"/>
  <c r="BE167" i="2"/>
  <c r="BE171" i="2"/>
  <c r="BE174" i="2"/>
  <c r="BE175" i="2"/>
  <c r="BE180" i="2"/>
  <c r="BE185" i="2"/>
  <c r="BE198" i="2"/>
  <c r="BE200" i="2"/>
  <c r="BE204" i="2"/>
  <c r="BE208" i="2"/>
  <c r="BE209" i="2"/>
  <c r="BE218" i="2"/>
  <c r="BE220" i="2"/>
  <c r="BE237" i="2"/>
  <c r="BE240" i="2"/>
  <c r="BE242" i="2"/>
  <c r="BE249" i="2"/>
  <c r="BE132" i="2"/>
  <c r="BE133" i="2"/>
  <c r="BE135" i="2"/>
  <c r="BE136" i="2"/>
  <c r="BE142" i="2"/>
  <c r="BE143" i="2"/>
  <c r="BE146" i="2"/>
  <c r="BE152" i="2"/>
  <c r="BE155" i="2"/>
  <c r="BE165" i="2"/>
  <c r="BE179" i="2"/>
  <c r="BE187" i="2"/>
  <c r="BE189" i="2"/>
  <c r="BE197" i="2"/>
  <c r="BE206" i="2"/>
  <c r="BE212" i="2"/>
  <c r="BE214" i="2"/>
  <c r="BE216" i="2"/>
  <c r="BE221" i="2"/>
  <c r="BE229" i="2"/>
  <c r="BE238" i="2"/>
  <c r="BE243" i="2"/>
  <c r="BE245" i="2"/>
  <c r="BE252" i="2"/>
  <c r="BE263" i="2"/>
  <c r="BE130" i="2"/>
  <c r="BE157" i="2"/>
  <c r="BE161" i="2"/>
  <c r="BE173" i="2"/>
  <c r="BE178" i="2"/>
  <c r="BE183" i="2"/>
  <c r="BE191" i="2"/>
  <c r="BE193" i="2"/>
  <c r="BE199" i="2"/>
  <c r="BE201" i="2"/>
  <c r="BE202" i="2"/>
  <c r="BE205" i="2"/>
  <c r="BE207" i="2"/>
  <c r="BE210" i="2"/>
  <c r="BE235" i="2"/>
  <c r="BE241" i="2"/>
  <c r="BE244" i="2"/>
  <c r="BE247" i="2"/>
  <c r="BE253" i="2"/>
  <c r="BE254" i="2"/>
  <c r="BE256" i="2"/>
  <c r="BE257" i="2"/>
  <c r="BE258" i="2"/>
  <c r="BE260" i="2"/>
  <c r="F33" i="2"/>
  <c r="AZ95" i="1" s="1"/>
  <c r="AZ94" i="1" s="1"/>
  <c r="AV94" i="1" s="1"/>
  <c r="AK29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F36" i="2"/>
  <c r="BC95" i="1" s="1"/>
  <c r="BC94" i="1" s="1"/>
  <c r="AY94" i="1" s="1"/>
  <c r="P126" i="2" l="1"/>
  <c r="P125" i="2" s="1"/>
  <c r="AU95" i="1" s="1"/>
  <c r="AU94" i="1" s="1"/>
  <c r="T126" i="2"/>
  <c r="T125" i="2" s="1"/>
  <c r="R126" i="2"/>
  <c r="R125" i="2" s="1"/>
  <c r="BJ126" i="2"/>
  <c r="BJ125" i="2" s="1"/>
  <c r="J125" i="2" s="1"/>
  <c r="J96" i="2" s="1"/>
  <c r="W29" i="1"/>
  <c r="W32" i="1"/>
  <c r="F34" i="2"/>
  <c r="BA95" i="1" s="1"/>
  <c r="BA94" i="1" s="1"/>
  <c r="AW94" i="1" s="1"/>
  <c r="AK30" i="1" s="1"/>
  <c r="AX94" i="1"/>
  <c r="J34" i="2"/>
  <c r="AW95" i="1" s="1"/>
  <c r="AT95" i="1" s="1"/>
  <c r="J126" i="2" l="1"/>
  <c r="J97" i="2" s="1"/>
  <c r="W30" i="1"/>
  <c r="J30" i="2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<sst xmlns="http://schemas.openxmlformats.org/spreadsheetml/2006/main" count="1997" uniqueCount="557">
  <si>
    <t>Export Komplet</t>
  </si>
  <si>
    <t/>
  </si>
  <si>
    <t>2.0</t>
  </si>
  <si>
    <t>False</t>
  </si>
  <si>
    <t>{edd6d095-9606-476b-b873-c8afe2108532}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</si>
  <si>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</si>
  <si>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</si>
  <si>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</si>
  <si>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</si>
  <si>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</si>
  <si>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</si>
  <si>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20-20</t>
  </si>
  <si>
    <t>Stavba:</t>
  </si>
  <si>
    <t>TT_DVOR 1_Hospodárska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</si>
  <si>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</si>
  <si>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</si>
  <si>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</si>
  <si>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</si>
  <si>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</si>
  <si>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</si>
  <si>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</si>
  <si>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</si>
  <si>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</si>
  <si>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</si>
  <si>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</si>
  <si>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</si>
  <si>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</si>
  <si>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</si>
  <si>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</si>
  <si>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</si>
  <si>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</si>
  <si>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</si>
  <si>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</si>
  <si>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</si>
  <si>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</si>
  <si>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</si>
  <si>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</si>
  <si>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</si>
  <si>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</si>
  <si>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</si>
  <si>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</si>
  <si>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</si>
  <si>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</si>
  <si>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</si>
  <si>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</si>
  <si>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</si>
  <si>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</si>
  <si>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</si>
  <si>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</si>
  <si>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</si>
  <si>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</si>
  <si>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</si>
  <si>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</si>
  <si>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</si>
  <si>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</si>
  <si>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</si>
  <si>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</si>
  <si>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</si>
  <si>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</si>
  <si>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</si>
  <si>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</si>
  <si>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</si>
  <si>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</si>
  <si>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</si>
  <si>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</si>
  <si>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</si>
  <si>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</si>
  <si>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</si>
  <si>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</si>
  <si>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</si>
  <si>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</si>
  <si>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</si>
  <si>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</si>
  <si>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</si>
  <si>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</si>
  <si>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</si>
  <si>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</si>
  <si>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</si>
  <si>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1.SO3</t>
  </si>
  <si>
    <t>Sadové úpravy</t>
  </si>
  <si>
    <t>STA</t>
  </si>
  <si>
    <t>1</t>
  </si>
  <si>
    <t>{c4a95e83-802b-4ea1-a526-d5046ce82403}</t>
  </si>
  <si>
    <t>KRYCÍ LIST ROZPOČTU</t>
  </si>
  <si>
    <t>Objekt:</t>
  </si>
  <si>
    <t>1.SO3 - Sadové úpravy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</si>
  <si>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</si>
  <si>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</si>
  <si>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</si>
  <si>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</si>
  <si>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</si>
  <si>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</si>
  <si>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 - Pestovateľské opatrenia</t>
  </si>
  <si>
    <t xml:space="preserve">    2. - Prípravné práce</t>
  </si>
  <si>
    <t xml:space="preserve">    3. - Výsadba stromov</t>
  </si>
  <si>
    <t xml:space="preserve">    4. - Výsadba krov</t>
  </si>
  <si>
    <t xml:space="preserve">    5. - Výsadba trvaliek</t>
  </si>
  <si>
    <t xml:space="preserve">    6. - Výsev trávnika</t>
  </si>
  <si>
    <t xml:space="preserve">    8. - Dažďová záhrada</t>
  </si>
  <si>
    <t xml:space="preserve">    9.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</si>
  <si>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</si>
  <si>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</si>
  <si>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</si>
  <si>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</si>
  <si>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</si>
  <si>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</si>
  <si>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</si>
  <si>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</si>
  <si>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</si>
  <si>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</si>
  <si>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</si>
  <si>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</si>
  <si>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</si>
  <si>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</si>
  <si>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</t>
  </si>
  <si>
    <t>Pestovateľské opatrenia</t>
  </si>
  <si>
    <t>K</t>
  </si>
  <si>
    <t>111212111.S</t>
  </si>
  <si>
    <t>Odstránenie drevín priem. do 100 mm s odstránením pňa v rovine alebo na svahu do 1:5</t>
  </si>
  <si>
    <t>m2</t>
  </si>
  <si>
    <t>4</t>
  </si>
  <si>
    <t>2</t>
  </si>
  <si>
    <t>310132476</t>
  </si>
  <si>
    <t>112103121.S</t>
  </si>
  <si>
    <t>Vyrúbanie stromu v sťažených podm. vo svahu do 1:5, priemer kmeňa nad 100 do 200 mm</t>
  </si>
  <si>
    <t>ks</t>
  </si>
  <si>
    <t>381553655</t>
  </si>
  <si>
    <t>3</t>
  </si>
  <si>
    <t>112103122.S</t>
  </si>
  <si>
    <t>Vyrúbanie stromu v sťažených podm. vo svahu do 1:5, priemer kmeňa nad 200 do 300 mm</t>
  </si>
  <si>
    <t>918823067</t>
  </si>
  <si>
    <t>112103123.S</t>
  </si>
  <si>
    <t>Vyrúbanie stromu v sťažených podm. vo svahu do 1:5, priemer kmeňa nad 300 do 400 mm</t>
  </si>
  <si>
    <t>-476454169</t>
  </si>
  <si>
    <t>5</t>
  </si>
  <si>
    <t>112103124.S</t>
  </si>
  <si>
    <t>Vyrúbanie stromu v sťažených podm. vo svahu do 1:5, priemer kmeňa nad 400 do 500 mm</t>
  </si>
  <si>
    <t>329026083</t>
  </si>
  <si>
    <t>6</t>
  </si>
  <si>
    <t>112103125.S</t>
  </si>
  <si>
    <t>Vyrúbanie stromu v sťažených podm. vo svahu do 1:5, priemer kmeňa nad 500 do 600 mm</t>
  </si>
  <si>
    <t>-374235624</t>
  </si>
  <si>
    <t>7</t>
  </si>
  <si>
    <t>112203211.S</t>
  </si>
  <si>
    <t>Odstránenie pňa v sťaž. podmienkach v rovine alebo na svahu do 1:5 priemeru nad 100 do 200 mm</t>
  </si>
  <si>
    <t>-944654208</t>
  </si>
  <si>
    <t>8</t>
  </si>
  <si>
    <t>112203212.S</t>
  </si>
  <si>
    <t>Odstránenie pňa v sťaž. podmienkach v rovine alebo na svahu do 1:5 priemeru nad 200 do 300 mm</t>
  </si>
  <si>
    <t>1217976533</t>
  </si>
  <si>
    <t>9</t>
  </si>
  <si>
    <t>112203213.S</t>
  </si>
  <si>
    <t>Odstránenie pňa v sťaž. podmienkach v rovine alebo na svahu do 1:5 priemeru nad 300 do 400 mm (+1peň v teréne)</t>
  </si>
  <si>
    <t>-2044702834</t>
  </si>
  <si>
    <t>10</t>
  </si>
  <si>
    <t>112203214.S</t>
  </si>
  <si>
    <t>Odstránenie pňa v sťaž. podmienkach v rovine alebo na svahu do 1:5 priemeru nad 400 do 500 mm</t>
  </si>
  <si>
    <t>1403205573</t>
  </si>
  <si>
    <t>11</t>
  </si>
  <si>
    <t>112203215.S</t>
  </si>
  <si>
    <t>Odstránenie pňa v sťaž. podmienkach v rovine alebo na svahu do 1:5 priemeru nad 500 do 600 mm</t>
  </si>
  <si>
    <t>-1668454315</t>
  </si>
  <si>
    <t>12</t>
  </si>
  <si>
    <t>2 004</t>
  </si>
  <si>
    <t>Rez drevín, odborný rez podľa arboristického štandardu</t>
  </si>
  <si>
    <t>512</t>
  </si>
  <si>
    <t>-1928006523</t>
  </si>
  <si>
    <t>2.</t>
  </si>
  <si>
    <t>Prípravné práce</t>
  </si>
  <si>
    <t>13</t>
  </si>
  <si>
    <t>184807111.S</t>
  </si>
  <si>
    <t>Ochrana stromu debnením pred poškodením stavebnou činnosťou zhotovenie</t>
  </si>
  <si>
    <t>1484435202</t>
  </si>
  <si>
    <t>14</t>
  </si>
  <si>
    <t>184807112.S</t>
  </si>
  <si>
    <t>Ochrana stromu debnením pred poškodením stavebnou činnosťou odstránenie</t>
  </si>
  <si>
    <t>-1632407729</t>
  </si>
  <si>
    <t>15</t>
  </si>
  <si>
    <t>184801131.S</t>
  </si>
  <si>
    <t>Ošetrenie, odburinenie, okopávka vysadených drevín-PREDZÁHRADKY, v rovine alebo na svahu do 1:5, presadenie krov, trvaliek, cibuľovín</t>
  </si>
  <si>
    <t>-50122079</t>
  </si>
  <si>
    <t>16</t>
  </si>
  <si>
    <t>111105111.S</t>
  </si>
  <si>
    <t>Odstránenie stariny s naložením, odvozom odpadu do 20 km v rovine alebo na svahu do 1:5</t>
  </si>
  <si>
    <t>1796756650</t>
  </si>
  <si>
    <t>VV</t>
  </si>
  <si>
    <t>22"kry"+93"trvalky"+441"trávnik"+45"dažďová záhrada"</t>
  </si>
  <si>
    <t>17</t>
  </si>
  <si>
    <t>182001111.S</t>
  </si>
  <si>
    <t>Plošná úprava terénu pri nerovnostiach terénu nad 50-100mm v rovine alebo na svahu do 1:5, 2/3 plochy</t>
  </si>
  <si>
    <t>-266475886</t>
  </si>
  <si>
    <t>18</t>
  </si>
  <si>
    <t>183403114.S</t>
  </si>
  <si>
    <t>Obrobenie pôdy kultivátorovaním v rovine alebo na svahu do 1:5</t>
  </si>
  <si>
    <t>777829511</t>
  </si>
  <si>
    <t>19</t>
  </si>
  <si>
    <t>183403153.S</t>
  </si>
  <si>
    <t>Obrobenie pôdy hrabaním v rovine alebo na svahu do 1:5, 2x</t>
  </si>
  <si>
    <t>-371146525</t>
  </si>
  <si>
    <t>2*601</t>
  </si>
  <si>
    <t>3.</t>
  </si>
  <si>
    <t>Výsadba stromov</t>
  </si>
  <si>
    <t>183101215.S</t>
  </si>
  <si>
    <t>Hĺbenie jamiek pre výsadbu v horn. 1-4 s výmenou pôdy do 50% v rovine alebo na svahu do 1:5 objemu nad 0,125 do 0,40 m3</t>
  </si>
  <si>
    <t>528687629</t>
  </si>
  <si>
    <t>21</t>
  </si>
  <si>
    <t>M</t>
  </si>
  <si>
    <t>S 1003</t>
  </si>
  <si>
    <t>Hydrogel - 1kg/strom</t>
  </si>
  <si>
    <t>kg</t>
  </si>
  <si>
    <t>1886241838</t>
  </si>
  <si>
    <t>22</t>
  </si>
  <si>
    <t>S 1011</t>
  </si>
  <si>
    <t>Pôdny kondicionér so živinami - 0,1 kg/strom</t>
  </si>
  <si>
    <t>-134772698</t>
  </si>
  <si>
    <t>5*0,1</t>
  </si>
  <si>
    <t>23</t>
  </si>
  <si>
    <t>184102114.S</t>
  </si>
  <si>
    <t>Výsadba dreviny s balom v rovine alebo na svahu do 1:5, priemer balu nad 400 do 500 mm</t>
  </si>
  <si>
    <t>-1568870264</t>
  </si>
  <si>
    <t>24</t>
  </si>
  <si>
    <t>s1.1</t>
  </si>
  <si>
    <t>Acer campestre, o 16/18cm</t>
  </si>
  <si>
    <t>1114254738</t>
  </si>
  <si>
    <t>25</t>
  </si>
  <si>
    <t>s2s</t>
  </si>
  <si>
    <t>Crataegus leavigata, o 16/18cm</t>
  </si>
  <si>
    <t>-840632652</t>
  </si>
  <si>
    <t>26</t>
  </si>
  <si>
    <t>s3s</t>
  </si>
  <si>
    <t>Prunus ´Acolade´, o 16/18cm</t>
  </si>
  <si>
    <t>-734699044</t>
  </si>
  <si>
    <t>27</t>
  </si>
  <si>
    <t>5812532200</t>
  </si>
  <si>
    <t>Záhradnícky substrát voľne ložený, 200l/strom</t>
  </si>
  <si>
    <t>m3</t>
  </si>
  <si>
    <t>1619423977</t>
  </si>
  <si>
    <t>5*0,2</t>
  </si>
  <si>
    <t>28</t>
  </si>
  <si>
    <t>2 006</t>
  </si>
  <si>
    <t>Výchovný rez pred výsadbou, odborný rez podľa arboristického štandardu</t>
  </si>
  <si>
    <t>500440227</t>
  </si>
  <si>
    <t>29</t>
  </si>
  <si>
    <t>184202112.S</t>
  </si>
  <si>
    <t>Zakotvenie dreviny troma a viac kolmi pri priemere kolov do 100 mm pri dĺžke kolov do 3 m</t>
  </si>
  <si>
    <t>-986327179</t>
  </si>
  <si>
    <t>30</t>
  </si>
  <si>
    <t>M 1004</t>
  </si>
  <si>
    <t>Kotviace koly, pr. 60mm. dĺžka 3m, 3ks/strom</t>
  </si>
  <si>
    <t>950817697</t>
  </si>
  <si>
    <t>31</t>
  </si>
  <si>
    <t>M 1005</t>
  </si>
  <si>
    <t>Kotviace polkoly, pr. 60mm. dĺžka 3 m, 2ks/strom</t>
  </si>
  <si>
    <t>1686453806</t>
  </si>
  <si>
    <t>32</t>
  </si>
  <si>
    <t>M 1007</t>
  </si>
  <si>
    <t xml:space="preserve">Viazací a spojovací materiál </t>
  </si>
  <si>
    <t>-1102057088</t>
  </si>
  <si>
    <t>33</t>
  </si>
  <si>
    <t>184921093.S</t>
  </si>
  <si>
    <t>Mulčovanie rastlín pri hrúbke mulča nad 50 do 100 mm v rovine alebo na svahu do 1:5</t>
  </si>
  <si>
    <t>1236949422</t>
  </si>
  <si>
    <t>34</t>
  </si>
  <si>
    <t>055410000100.S1</t>
  </si>
  <si>
    <t>Mulčovacia kôra smreková, 75 l/strom</t>
  </si>
  <si>
    <t>l</t>
  </si>
  <si>
    <t>-1363114295</t>
  </si>
  <si>
    <t>5"stromov"*75"l"</t>
  </si>
  <si>
    <t>35</t>
  </si>
  <si>
    <t>185804311.S</t>
  </si>
  <si>
    <t>Zaliatie rastlín vodou, plochy jednotlivo do 20 m2</t>
  </si>
  <si>
    <t>1361264993</t>
  </si>
  <si>
    <t>5"stromov"*100/1000</t>
  </si>
  <si>
    <t>36</t>
  </si>
  <si>
    <t>185851111.S</t>
  </si>
  <si>
    <t>Dovoz vody pre zálievku rastlín na vzdialenosť do 6000 m</t>
  </si>
  <si>
    <t>771751217</t>
  </si>
  <si>
    <t>4.</t>
  </si>
  <si>
    <t>Výsadba krov</t>
  </si>
  <si>
    <t>37</t>
  </si>
  <si>
    <t>183101212.S</t>
  </si>
  <si>
    <t>Hĺbenie jamiek pre výsadbu v horn. 1-4 s výmenou pôdy do 50% v rovine alebo na svahu do 1:5 objemu nad 0,01 do 0,02 m3</t>
  </si>
  <si>
    <t>-1467167155</t>
  </si>
  <si>
    <t>38</t>
  </si>
  <si>
    <t>183104231.S</t>
  </si>
  <si>
    <t>Hĺbenie ryhy v horn. 1-4 s výmenou pôdy do 50% v rovine alebo na svahu do 1:5, šírky do 600mm, hĺbky do 500mm</t>
  </si>
  <si>
    <t>m</t>
  </si>
  <si>
    <t>-4988111</t>
  </si>
  <si>
    <t>39</t>
  </si>
  <si>
    <t>184102111.S</t>
  </si>
  <si>
    <t>Výsadba dreviny s balom v rovine alebo na svahu do 1:5, priemer balu nad 100 do 200 mm</t>
  </si>
  <si>
    <t>-1070457509</t>
  </si>
  <si>
    <t>40</t>
  </si>
  <si>
    <t>k1</t>
  </si>
  <si>
    <t>Viburnum farreri (syn, Viburnum fragrans), co 12L, 60/80cm</t>
  </si>
  <si>
    <t>895948927</t>
  </si>
  <si>
    <t>41</t>
  </si>
  <si>
    <t>184701112.S</t>
  </si>
  <si>
    <t>Výsadba živého plota do vopred vyhĺbenej ryhy v rovine alebo na svahu do 1:5 z drevín s balom</t>
  </si>
  <si>
    <t>376803071</t>
  </si>
  <si>
    <t>42</t>
  </si>
  <si>
    <t>k2</t>
  </si>
  <si>
    <t>Ligustrum vulgare, co 2L, 40/60cm</t>
  </si>
  <si>
    <t>1078019975</t>
  </si>
  <si>
    <t>43</t>
  </si>
  <si>
    <t>k3</t>
  </si>
  <si>
    <t>Spiraea cinerea, co 2L, 30/40cm</t>
  </si>
  <si>
    <t>1342926380</t>
  </si>
  <si>
    <t>44</t>
  </si>
  <si>
    <t>5812532200.k</t>
  </si>
  <si>
    <t>Záhradnícky substrát voľne ložený, 5l/ker</t>
  </si>
  <si>
    <t>-1326499094</t>
  </si>
  <si>
    <t>69*0,05</t>
  </si>
  <si>
    <t>45</t>
  </si>
  <si>
    <t>-2079366160</t>
  </si>
  <si>
    <t>46</t>
  </si>
  <si>
    <t>055410000100.S11</t>
  </si>
  <si>
    <t>Mulčovacia kôra smreková, 75 l/m2</t>
  </si>
  <si>
    <t>-160346129</t>
  </si>
  <si>
    <t>25*75"l"</t>
  </si>
  <si>
    <t>47</t>
  </si>
  <si>
    <t>-1072716553</t>
  </si>
  <si>
    <t>69"krov"*20/1000</t>
  </si>
  <si>
    <t>48</t>
  </si>
  <si>
    <t>-663279677</t>
  </si>
  <si>
    <t>5.</t>
  </si>
  <si>
    <t>Výsadba trvaliek</t>
  </si>
  <si>
    <t>49</t>
  </si>
  <si>
    <t>122201101</t>
  </si>
  <si>
    <t>Odkopávka a prekopávka nezapažená v hornine 3, do 100 m3</t>
  </si>
  <si>
    <t>1557460573</t>
  </si>
  <si>
    <t>93*0,1</t>
  </si>
  <si>
    <t>50</t>
  </si>
  <si>
    <t>162501102</t>
  </si>
  <si>
    <t>Vodorovné premiestnenie výkopku po spevnenej ceste z horniny tr.1-4, do 100 m3 na vzdialenosť do 3000 m</t>
  </si>
  <si>
    <t>-1911783227</t>
  </si>
  <si>
    <t>9,3</t>
  </si>
  <si>
    <t>51</t>
  </si>
  <si>
    <t>564782415</t>
  </si>
  <si>
    <t xml:space="preserve">Spracovanie pôdnej zmesy primiešaním kameniva fr. 8-16mm v pomere 1:1 v hrúbke 200mm </t>
  </si>
  <si>
    <t>-594853137</t>
  </si>
  <si>
    <t>52</t>
  </si>
  <si>
    <t>583410002000.S</t>
  </si>
  <si>
    <t>Kamenivo drvené hrubé frakcia 8-16 mm</t>
  </si>
  <si>
    <t>t</t>
  </si>
  <si>
    <t>-2095868828</t>
  </si>
  <si>
    <t>93*0,05*1,7</t>
  </si>
  <si>
    <t>53</t>
  </si>
  <si>
    <t>166430861</t>
  </si>
  <si>
    <t>54</t>
  </si>
  <si>
    <t>183101111.S</t>
  </si>
  <si>
    <t>Hĺbenie jamky v rovine alebo na svahu do 1:5, objem do 0,01 m3</t>
  </si>
  <si>
    <t>1568169341</t>
  </si>
  <si>
    <t>55</t>
  </si>
  <si>
    <t>183204112.S</t>
  </si>
  <si>
    <t>Výsadba kvetín do pripravovanej pôdy so zaliatím s jednoduchými koreňami trvaliek</t>
  </si>
  <si>
    <t>98755643</t>
  </si>
  <si>
    <t>56</t>
  </si>
  <si>
    <t>M001</t>
  </si>
  <si>
    <t>Artemisia dranunculus ´Senior´</t>
  </si>
  <si>
    <t>576800677</t>
  </si>
  <si>
    <t>57</t>
  </si>
  <si>
    <t>M002</t>
  </si>
  <si>
    <t>Aster ageratoides ´Asran´</t>
  </si>
  <si>
    <t>-1697991058</t>
  </si>
  <si>
    <t>58</t>
  </si>
  <si>
    <t>M003</t>
  </si>
  <si>
    <t>Bergenia cordifolia ´Rotblum´</t>
  </si>
  <si>
    <t>1190605551</t>
  </si>
  <si>
    <t>59</t>
  </si>
  <si>
    <t>M004</t>
  </si>
  <si>
    <t>Festuca mairei</t>
  </si>
  <si>
    <t>-274622087</t>
  </si>
  <si>
    <t>60</t>
  </si>
  <si>
    <t>M005</t>
  </si>
  <si>
    <t>Gaura lindheimerii</t>
  </si>
  <si>
    <t>-2029595792</t>
  </si>
  <si>
    <t>61</t>
  </si>
  <si>
    <t>M006</t>
  </si>
  <si>
    <t>Geranium ´Brookside´</t>
  </si>
  <si>
    <t>-1835817985</t>
  </si>
  <si>
    <t>62</t>
  </si>
  <si>
    <t>M007</t>
  </si>
  <si>
    <t>Hemerocalis fulva</t>
  </si>
  <si>
    <t>1509136496</t>
  </si>
  <si>
    <t>63</t>
  </si>
  <si>
    <t>M008</t>
  </si>
  <si>
    <t>Origanum  vulgare</t>
  </si>
  <si>
    <t>1996209969</t>
  </si>
  <si>
    <t>64</t>
  </si>
  <si>
    <t>M009</t>
  </si>
  <si>
    <t>Rudbeckia fulgida ´Goldsturm´</t>
  </si>
  <si>
    <t>1184574267</t>
  </si>
  <si>
    <t>65</t>
  </si>
  <si>
    <t>M010</t>
  </si>
  <si>
    <t>Salvia nemorosa ´Amethyst´</t>
  </si>
  <si>
    <t>-477585071</t>
  </si>
  <si>
    <t>66</t>
  </si>
  <si>
    <t>M011</t>
  </si>
  <si>
    <t>Sedum hybride ´Honey Gold´</t>
  </si>
  <si>
    <t>1123345446</t>
  </si>
  <si>
    <t>67</t>
  </si>
  <si>
    <t>184921240.S</t>
  </si>
  <si>
    <t>Mulčovanie záhonu štrkom alebo štrkodrvou hr. vrstvy nad 50 do 100 mm v rovine alebo na svahu do 1:5</t>
  </si>
  <si>
    <t>-1721852426</t>
  </si>
  <si>
    <t>68</t>
  </si>
  <si>
    <t>1456793009</t>
  </si>
  <si>
    <t>93*0,1*1,7</t>
  </si>
  <si>
    <t>69</t>
  </si>
  <si>
    <t>-2112842404</t>
  </si>
  <si>
    <t>69"trvaliek"*5/1000</t>
  </si>
  <si>
    <t>70</t>
  </si>
  <si>
    <t>-922283656</t>
  </si>
  <si>
    <t>6.</t>
  </si>
  <si>
    <t>Výsev trávnika</t>
  </si>
  <si>
    <t>71</t>
  </si>
  <si>
    <t>122101101.S</t>
  </si>
  <si>
    <t>Odkopávka a prekopávka nezapažená v horninách 1-2 do 100 m3</t>
  </si>
  <si>
    <t>-189222767</t>
  </si>
  <si>
    <t>76*0,05</t>
  </si>
  <si>
    <t>72</t>
  </si>
  <si>
    <t>181101101.S</t>
  </si>
  <si>
    <t>Úprava pláne v zárezoch v hornine 1-4 bez zhutnenia</t>
  </si>
  <si>
    <t>-1729077246</t>
  </si>
  <si>
    <t>73</t>
  </si>
  <si>
    <t>564782415.st</t>
  </si>
  <si>
    <t xml:space="preserve">Spracovanie priepustnej podkladovej zmesy primiešaním kameniva fr. 0-16mm v pomere 1:1 v hrúbke 100mm </t>
  </si>
  <si>
    <t>151711318</t>
  </si>
  <si>
    <t>(76"štrkový trávnik"+45/2"dažďová záhrada")*0,05</t>
  </si>
  <si>
    <t>74</t>
  </si>
  <si>
    <t>583310003200.S</t>
  </si>
  <si>
    <t>Štrkopiesok frakcia 0-16 mm</t>
  </si>
  <si>
    <t>1606277236</t>
  </si>
  <si>
    <t>45/2*0,05*1,7"dažďová záhrada"</t>
  </si>
  <si>
    <t>76*0,05*1,7"štrkový trávnik"</t>
  </si>
  <si>
    <t>Súčet</t>
  </si>
  <si>
    <t>75</t>
  </si>
  <si>
    <t>183403161.S</t>
  </si>
  <si>
    <t>Obrobenie pôdy valcovaním v rovine alebo na svahu do 1:5</t>
  </si>
  <si>
    <t>-1320923381</t>
  </si>
  <si>
    <t>365"trávnik parkový"+76"trávnik štrkový"+45"dažďová záhrada"</t>
  </si>
  <si>
    <t>76</t>
  </si>
  <si>
    <t>180402115</t>
  </si>
  <si>
    <t>Založenie trávnika parkového výsevom v rovine do 1:5</t>
  </si>
  <si>
    <t>200835909</t>
  </si>
  <si>
    <t>77</t>
  </si>
  <si>
    <t>0057211500</t>
  </si>
  <si>
    <t>Trávové semeno - zmes - parkový trávnik, 40g/m2</t>
  </si>
  <si>
    <t>-77595693</t>
  </si>
  <si>
    <t>(365"trávnik parkový"+45"dažďová záhrada")*0,04</t>
  </si>
  <si>
    <t>78</t>
  </si>
  <si>
    <t>M 1012</t>
  </si>
  <si>
    <t>Trávna zmes s prímesou suchomilných trvaliek, 5g/m2</t>
  </si>
  <si>
    <t>-942971968</t>
  </si>
  <si>
    <t>76"štrkový trávnik"*0,005</t>
  </si>
  <si>
    <t>8.</t>
  </si>
  <si>
    <t>Dažďová záhrada</t>
  </si>
  <si>
    <t>79</t>
  </si>
  <si>
    <t>590874529</t>
  </si>
  <si>
    <t>45"dažďová záhrada"*0,1"postupné do 15cm hĺbky"</t>
  </si>
  <si>
    <t>80</t>
  </si>
  <si>
    <t>803266636</t>
  </si>
  <si>
    <t>81</t>
  </si>
  <si>
    <t>-441155045</t>
  </si>
  <si>
    <t>9.</t>
  </si>
  <si>
    <t>Ostatné</t>
  </si>
  <si>
    <t>82</t>
  </si>
  <si>
    <t>162401411.S</t>
  </si>
  <si>
    <t>Vodorovné premiestnenie konárov stromov nad 100 do 300 mm do 3000 m</t>
  </si>
  <si>
    <t>-951535652</t>
  </si>
  <si>
    <t>83</t>
  </si>
  <si>
    <t>162401412.S</t>
  </si>
  <si>
    <t>Vodorovné premiestnenie konárov stromov nad 300 do 500 mm do 3000 m</t>
  </si>
  <si>
    <t>-2073432770</t>
  </si>
  <si>
    <t>84</t>
  </si>
  <si>
    <t>162401413.S</t>
  </si>
  <si>
    <t>Vodorovné premiestnenie konárov stromov nad 500 do 700 mm do 3000 m</t>
  </si>
  <si>
    <t>-737107918</t>
  </si>
  <si>
    <t>85</t>
  </si>
  <si>
    <t>162401421.S</t>
  </si>
  <si>
    <t>Príplatok za každých ďalších 1000 m premiest.,konárov stromov nad 100 do 300 mm po spevnenej ceste</t>
  </si>
  <si>
    <t>-1274715552</t>
  </si>
  <si>
    <t>86</t>
  </si>
  <si>
    <t>162401422.S</t>
  </si>
  <si>
    <t>Príplatok za každých ďalších 1000 m premiest.,konárov stromov nad 300 do 500 mm po spevnenej ceste</t>
  </si>
  <si>
    <t>56139354</t>
  </si>
  <si>
    <t>87</t>
  </si>
  <si>
    <t>162401423.S</t>
  </si>
  <si>
    <t>Príplatok za každých ďalších 1000 m premiest.,konárov stromov nad 500 do 700 mm po spevnenej ceste</t>
  </si>
  <si>
    <t>-887405620</t>
  </si>
  <si>
    <t>88</t>
  </si>
  <si>
    <t>162501411.S</t>
  </si>
  <si>
    <t>Vodorovné premiestnenie kmeňov nad 100 do 300 mm do 3000 m</t>
  </si>
  <si>
    <t>1756012383</t>
  </si>
  <si>
    <t>89</t>
  </si>
  <si>
    <t>162501412.S</t>
  </si>
  <si>
    <t>Vodorovné premiestnenie kmeňov nad 300 do 500 mm do 3000 m</t>
  </si>
  <si>
    <t>-502993543</t>
  </si>
  <si>
    <t>90</t>
  </si>
  <si>
    <t>162501413.S</t>
  </si>
  <si>
    <t>Vodorovné premiestnenie kmeňov nad 500 do 700 mm do 3000 m</t>
  </si>
  <si>
    <t>1379282292</t>
  </si>
  <si>
    <t>91</t>
  </si>
  <si>
    <t>162501421.S</t>
  </si>
  <si>
    <t>Príplatok za každých ďalších 1000 m premiest.,kmeňov stromov nad 100 do 300 mm po spevnenej ceste</t>
  </si>
  <si>
    <t>1319999981</t>
  </si>
  <si>
    <t>92</t>
  </si>
  <si>
    <t>162501422.S</t>
  </si>
  <si>
    <t>Príplatok za každých ďalších 1000 m premiest.,kmeňov stromov nad 300 do 500 mm po spevnenej ceste</t>
  </si>
  <si>
    <t>-1809303693</t>
  </si>
  <si>
    <t>93</t>
  </si>
  <si>
    <t>162501423.S</t>
  </si>
  <si>
    <t>Príplatok za každých ďalších 1000 m premiest.,kmeňov stromov nad 500 do 700 mm po spevnenej ceste</t>
  </si>
  <si>
    <t>-659761745</t>
  </si>
  <si>
    <t>94</t>
  </si>
  <si>
    <t>162601411.S</t>
  </si>
  <si>
    <t>Vodorovné premiestnenie pňov nad 100 do 300 mm do 3000 m</t>
  </si>
  <si>
    <t>1155729776</t>
  </si>
  <si>
    <t>95</t>
  </si>
  <si>
    <t>162601412.S</t>
  </si>
  <si>
    <t>Vodorovné premiestnenie pňov nad 300 do 500 mm do 3000 m</t>
  </si>
  <si>
    <t>-1574093304</t>
  </si>
  <si>
    <t>96</t>
  </si>
  <si>
    <t>162601413.S</t>
  </si>
  <si>
    <t>Vodorovné premiestnenie pňov nad 500 do 700 mm do 3000 m</t>
  </si>
  <si>
    <t>-606019800</t>
  </si>
  <si>
    <t>97</t>
  </si>
  <si>
    <t>162601421.S</t>
  </si>
  <si>
    <t>Príplatok za každých ďalších 1000 m premiest.,pňov nad 100 do 300 mm po spevnenej ceste</t>
  </si>
  <si>
    <t>606615875</t>
  </si>
  <si>
    <t>98</t>
  </si>
  <si>
    <t>162601422.S</t>
  </si>
  <si>
    <t>Príplatok za každých ďalších 1000 m premiest.,pňov nad 300 do 500 mm po spevnenej ceste</t>
  </si>
  <si>
    <t>-598165195</t>
  </si>
  <si>
    <t>99</t>
  </si>
  <si>
    <t>162601423.S</t>
  </si>
  <si>
    <t>Príplatok za každých ďalších 1000 m premiest.,pňov nad 500 do 700 mm po spevnenej ceste</t>
  </si>
  <si>
    <t>112968666</t>
  </si>
  <si>
    <t>100</t>
  </si>
  <si>
    <t>162301500.S</t>
  </si>
  <si>
    <t>Vodorovné premiestnenie vyklčovaných krovín do priemeru kmeňa 100 mm na vzdialenosť 3000 m</t>
  </si>
  <si>
    <t>889496826</t>
  </si>
  <si>
    <t>101</t>
  </si>
  <si>
    <t>162301509.S</t>
  </si>
  <si>
    <t>Príplatok za každých ďalších 1000 m premiest., vyklčovaných krovín po spevnenej ceste</t>
  </si>
  <si>
    <t>1873906325</t>
  </si>
  <si>
    <t>102</t>
  </si>
  <si>
    <t>171201201</t>
  </si>
  <si>
    <t>Poplatok za uloženie sypaniny na skládky do 100 m3</t>
  </si>
  <si>
    <t>891428729</t>
  </si>
  <si>
    <t>(601*0,05)+(45*0,05)+(76*0,1)*1,2*1,4</t>
  </si>
  <si>
    <t>998231312.1</t>
  </si>
  <si>
    <t xml:space="preserve">Poplatok za uloženie drevnej hmoty </t>
  </si>
  <si>
    <t>1827759090</t>
  </si>
  <si>
    <t>998231311.S</t>
  </si>
  <si>
    <t>Presun hmôt pre sadovnícke a krajinárske úpravy do 5000 m vodorovne bez zvislého presunu</t>
  </si>
  <si>
    <t>379720263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</si>
</sst>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8" fontId="0" fillId="0" borderId="0" xfId="0" applyNumberFormat="1"/>
    <xf numFmtId="168" fontId="0" fillId="0" borderId="0" xfId="0" applyNumberFormat="1" applyFont="1" applyAlignment="1">
      <alignment vertical="center"/>
    </xf>
    <xf numFmtId="168" fontId="0" fillId="0" borderId="0" xfId="0" applyNumberFormat="1" applyFont="1" applyAlignment="1">
      <alignment vertical="center" wrapText="1"/>
    </xf>
    <xf numFmtId="168" fontId="0" fillId="0" borderId="0" xfId="0" applyNumberFormat="1" applyAlignment="1">
      <alignment vertical="center"/>
    </xf>
    <xf numFmtId="168" fontId="6" fillId="0" borderId="0" xfId="0" applyNumberFormat="1" applyFont="1" applyAlignment="1">
      <alignment vertical="center"/>
    </xf>
    <xf numFmtId="168" fontId="7" fillId="0" borderId="0" xfId="0" applyNumberFormat="1" applyFont="1" applyAlignment="1">
      <alignment vertical="center"/>
    </xf>
    <xf numFmtId="168" fontId="0" fillId="0" borderId="0" xfId="0" applyNumberFormat="1" applyFont="1" applyAlignment="1">
      <alignment horizontal="center" vertical="center" wrapText="1"/>
    </xf>
    <xf numFmtId="168" fontId="8" fillId="0" borderId="0" xfId="0" applyNumberFormat="1" applyFont="1" applyAlignment="1"/>
    <xf numFmtId="168" fontId="9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6</v>
      </c>
    </row>
    <row r="5" spans="1:74" s="1" customFormat="1" ht="12" customHeight="1">
      <c r="B5" s="19"/>
      <c r="D5" s="22" t="s">
        <v>10</v>
      </c>
      <c r="K5" s="216" t="s">
        <v>11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9"/>
      <c r="BS5" s="16" t="s">
        <v>6</v>
      </c>
    </row>
    <row r="6" spans="1:74" s="1" customFormat="1" ht="36.950000000000003" customHeight="1">
      <c r="B6" s="19"/>
      <c r="D6" s="24" t="s">
        <v>12</v>
      </c>
      <c r="K6" s="217" t="s">
        <v>13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9"/>
      <c r="BS6" s="16" t="s">
        <v>6</v>
      </c>
    </row>
    <row r="7" spans="1:74" s="1" customFormat="1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16</v>
      </c>
      <c r="K8" s="23" t="s">
        <v>17</v>
      </c>
      <c r="AK8" s="25" t="s">
        <v>18</v>
      </c>
      <c r="AN8" s="23" t="s">
        <v>19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20</v>
      </c>
      <c r="AK10" s="25" t="s">
        <v>21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22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21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25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21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27</v>
      </c>
      <c r="AK17" s="25" t="s">
        <v>23</v>
      </c>
      <c r="AN17" s="23" t="s">
        <v>1</v>
      </c>
      <c r="AR17" s="19"/>
      <c r="BS17" s="16" t="s">
        <v>28</v>
      </c>
    </row>
    <row r="18" spans="1:71" s="1" customFormat="1" ht="6.95" customHeight="1">
      <c r="B18" s="19"/>
      <c r="AR18" s="19"/>
      <c r="BS18" s="16" t="s">
        <v>29</v>
      </c>
    </row>
    <row r="19" spans="1:71" s="1" customFormat="1" ht="12" customHeight="1">
      <c r="B19" s="19"/>
      <c r="D19" s="25" t="s">
        <v>30</v>
      </c>
      <c r="AK19" s="25" t="s">
        <v>21</v>
      </c>
      <c r="AN19" s="23" t="s">
        <v>1</v>
      </c>
      <c r="AR19" s="19"/>
      <c r="BS19" s="16" t="s">
        <v>29</v>
      </c>
    </row>
    <row r="20" spans="1:71" s="1" customFormat="1" ht="18.399999999999999" customHeight="1">
      <c r="B20" s="19"/>
      <c r="E20" s="23" t="s">
        <v>31</v>
      </c>
      <c r="AK20" s="25" t="s">
        <v>23</v>
      </c>
      <c r="AN20" s="23" t="s">
        <v>1</v>
      </c>
      <c r="AR20" s="19"/>
      <c r="BS20" s="16" t="s">
        <v>28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32</v>
      </c>
      <c r="AR22" s="19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9">
        <f>ROUND(AG94,2)</f>
        <v>0</v>
      </c>
      <c r="AL26" s="220"/>
      <c r="AM26" s="220"/>
      <c r="AN26" s="220"/>
      <c r="AO26" s="220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1" t="s">
        <v>34</v>
      </c>
      <c r="M28" s="221"/>
      <c r="N28" s="221"/>
      <c r="O28" s="221"/>
      <c r="P28" s="221"/>
      <c r="Q28" s="28"/>
      <c r="R28" s="28"/>
      <c r="S28" s="28"/>
      <c r="T28" s="28"/>
      <c r="U28" s="28"/>
      <c r="V28" s="28"/>
      <c r="W28" s="221" t="s">
        <v>35</v>
      </c>
      <c r="X28" s="221"/>
      <c r="Y28" s="221"/>
      <c r="Z28" s="221"/>
      <c r="AA28" s="221"/>
      <c r="AB28" s="221"/>
      <c r="AC28" s="221"/>
      <c r="AD28" s="221"/>
      <c r="AE28" s="221"/>
      <c r="AF28" s="28"/>
      <c r="AG28" s="28"/>
      <c r="AH28" s="28"/>
      <c r="AI28" s="28"/>
      <c r="AJ28" s="28"/>
      <c r="AK28" s="221" t="s">
        <v>36</v>
      </c>
      <c r="AL28" s="221"/>
      <c r="AM28" s="221"/>
      <c r="AN28" s="221"/>
      <c r="AO28" s="221"/>
      <c r="AP28" s="28"/>
      <c r="AQ28" s="28"/>
      <c r="AR28" s="29"/>
      <c r="BE28" s="28"/>
    </row>
    <row r="29" spans="1:71" s="3" customFormat="1" ht="14.45" customHeight="1">
      <c r="B29" s="33"/>
      <c r="D29" s="25" t="s">
        <v>37</v>
      </c>
      <c r="F29" s="25" t="s">
        <v>38</v>
      </c>
      <c r="L29" s="211">
        <v>0.2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3"/>
    </row>
    <row r="30" spans="1:71" s="3" customFormat="1" ht="14.45" customHeight="1">
      <c r="B30" s="33"/>
      <c r="F30" s="25" t="s">
        <v>39</v>
      </c>
      <c r="L30" s="211">
        <v>0.2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3"/>
    </row>
    <row r="31" spans="1:71" s="3" customFormat="1" ht="14.45" hidden="1" customHeight="1">
      <c r="B31" s="33"/>
      <c r="F31" s="25" t="s">
        <v>40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3"/>
    </row>
    <row r="32" spans="1:71" s="3" customFormat="1" ht="14.45" hidden="1" customHeight="1">
      <c r="B32" s="33"/>
      <c r="F32" s="25" t="s">
        <v>41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3"/>
    </row>
    <row r="33" spans="1:57" s="3" customFormat="1" ht="14.45" hidden="1" customHeight="1">
      <c r="B33" s="33"/>
      <c r="F33" s="25" t="s">
        <v>42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12" t="s">
        <v>45</v>
      </c>
      <c r="Y35" s="213"/>
      <c r="Z35" s="213"/>
      <c r="AA35" s="213"/>
      <c r="AB35" s="213"/>
      <c r="AC35" s="36"/>
      <c r="AD35" s="36"/>
      <c r="AE35" s="36"/>
      <c r="AF35" s="36"/>
      <c r="AG35" s="36"/>
      <c r="AH35" s="36"/>
      <c r="AI35" s="36"/>
      <c r="AJ35" s="36"/>
      <c r="AK35" s="214">
        <f>SUM(AK26:AK33)</f>
        <v>0</v>
      </c>
      <c r="AL35" s="213"/>
      <c r="AM35" s="213"/>
      <c r="AN35" s="213"/>
      <c r="AO35" s="215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10</v>
      </c>
      <c r="L84" s="4" t="str">
        <f>K5</f>
        <v>20-20</v>
      </c>
      <c r="AR84" s="47"/>
    </row>
    <row r="85" spans="1:91" s="5" customFormat="1" ht="36.950000000000003" customHeight="1">
      <c r="B85" s="48"/>
      <c r="C85" s="49" t="s">
        <v>12</v>
      </c>
      <c r="L85" s="200" t="str">
        <f>K6</f>
        <v>TT_DVOR 1_Hospodárska od Sládkovičovej po Študentskú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16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Trnava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18</v>
      </c>
      <c r="AJ87" s="28"/>
      <c r="AK87" s="28"/>
      <c r="AL87" s="28"/>
      <c r="AM87" s="202" t="str">
        <f>IF(AN8= "","",AN8)</f>
        <v>15. 8. 2020</v>
      </c>
      <c r="AN87" s="202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20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mesto Trnava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203" t="str">
        <f>IF(E17="","",E17)</f>
        <v>Rudbeckia s.r.o.</v>
      </c>
      <c r="AN89" s="204"/>
      <c r="AO89" s="204"/>
      <c r="AP89" s="204"/>
      <c r="AQ89" s="28"/>
      <c r="AR89" s="29"/>
      <c r="AS89" s="205" t="s">
        <v>53</v>
      </c>
      <c r="AT89" s="206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203" t="str">
        <f>IF(E20="","",E20)</f>
        <v>Ing. Júlia Straňáková</v>
      </c>
      <c r="AN90" s="204"/>
      <c r="AO90" s="204"/>
      <c r="AP90" s="204"/>
      <c r="AQ90" s="28"/>
      <c r="AR90" s="29"/>
      <c r="AS90" s="207"/>
      <c r="AT90" s="208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7"/>
      <c r="AT91" s="208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90" t="s">
        <v>54</v>
      </c>
      <c r="D92" s="191"/>
      <c r="E92" s="191"/>
      <c r="F92" s="191"/>
      <c r="G92" s="191"/>
      <c r="H92" s="56"/>
      <c r="I92" s="192" t="s">
        <v>55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56</v>
      </c>
      <c r="AH92" s="191"/>
      <c r="AI92" s="191"/>
      <c r="AJ92" s="191"/>
      <c r="AK92" s="191"/>
      <c r="AL92" s="191"/>
      <c r="AM92" s="191"/>
      <c r="AN92" s="192" t="s">
        <v>57</v>
      </c>
      <c r="AO92" s="191"/>
      <c r="AP92" s="194"/>
      <c r="AQ92" s="57" t="s">
        <v>58</v>
      </c>
      <c r="AR92" s="29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71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516.65052000000003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72</v>
      </c>
      <c r="BT94" s="73" t="s">
        <v>73</v>
      </c>
      <c r="BU94" s="74" t="s">
        <v>74</v>
      </c>
      <c r="BV94" s="73" t="s">
        <v>75</v>
      </c>
      <c r="BW94" s="73" t="s">
        <v>4</v>
      </c>
      <c r="BX94" s="73" t="s">
        <v>76</v>
      </c>
      <c r="CL94" s="73" t="s">
        <v>1</v>
      </c>
    </row>
    <row r="95" spans="1:91" s="7" customFormat="1" ht="16.5" customHeight="1">
      <c r="A95" s="75" t="s">
        <v>77</v>
      </c>
      <c r="B95" s="76"/>
      <c r="C95" s="77"/>
      <c r="D95" s="197" t="s">
        <v>78</v>
      </c>
      <c r="E95" s="197"/>
      <c r="F95" s="197"/>
      <c r="G95" s="197"/>
      <c r="H95" s="197"/>
      <c r="I95" s="78"/>
      <c r="J95" s="197" t="s">
        <v>79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'1.SO3 - Sadové úpravy'!J30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9" t="s">
        <v>80</v>
      </c>
      <c r="AR95" s="76"/>
      <c r="AS95" s="80">
        <v>0</v>
      </c>
      <c r="AT95" s="81">
        <f>ROUND(SUM(AV95:AW95),2)</f>
        <v>0</v>
      </c>
      <c r="AU95" s="82">
        <f>'1.SO3 - Sadové úpravy'!P125</f>
        <v>516.65051900000003</v>
      </c>
      <c r="AV95" s="81">
        <f>'1.SO3 - Sadové úpravy'!J33</f>
        <v>0</v>
      </c>
      <c r="AW95" s="81">
        <f>'1.SO3 - Sadové úpravy'!J34</f>
        <v>0</v>
      </c>
      <c r="AX95" s="81">
        <f>'1.SO3 - Sadové úpravy'!J35</f>
        <v>0</v>
      </c>
      <c r="AY95" s="81">
        <f>'1.SO3 - Sadové úpravy'!J36</f>
        <v>0</v>
      </c>
      <c r="AZ95" s="81">
        <f>'1.SO3 - Sadové úpravy'!F33</f>
        <v>0</v>
      </c>
      <c r="BA95" s="81">
        <f>'1.SO3 - Sadové úpravy'!F34</f>
        <v>0</v>
      </c>
      <c r="BB95" s="81">
        <f>'1.SO3 - Sadové úpravy'!F35</f>
        <v>0</v>
      </c>
      <c r="BC95" s="81">
        <f>'1.SO3 - Sadové úpravy'!F36</f>
        <v>0</v>
      </c>
      <c r="BD95" s="83">
        <f>'1.SO3 - Sadové úpravy'!F37</f>
        <v>0</v>
      </c>
      <c r="BT95" s="84" t="s">
        <v>81</v>
      </c>
      <c r="BV95" s="84" t="s">
        <v>75</v>
      </c>
      <c r="BW95" s="84" t="s">
        <v>82</v>
      </c>
      <c r="BX95" s="84" t="s">
        <v>4</v>
      </c>
      <c r="CL95" s="84" t="s">
        <v>1</v>
      </c>
      <c r="CM95" s="84" t="s">
        <v>73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1.SO3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64"/>
  <sheetViews>
    <sheetView showGridLines="0" tabSelected="1" workbookViewId="0">
      <selection activeCell="G257" sqref="G257"/>
    </sheetView>
  </sheetViews>
  <sheetFormatPr defaultRowHeight="11.25"/>
  <cols>
    <col min="1" max="1" width="8.33203125" style="1" customWidth="1"/>
    <col min="2" max="2" width="1.1640625" style="1" customWidth="1"/>
    <col min="3" max="3" width="4.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78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85"/>
    </row>
    <row r="2" spans="1:45" s="1" customFormat="1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78"/>
      <c r="AS2" s="16" t="s">
        <v>82</v>
      </c>
    </row>
    <row r="3" spans="1:45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V3" s="178"/>
      <c r="AS3" s="16" t="s">
        <v>73</v>
      </c>
    </row>
    <row r="4" spans="1:45" s="1" customFormat="1" ht="24.95" customHeight="1">
      <c r="B4" s="19"/>
      <c r="D4" s="20" t="s">
        <v>83</v>
      </c>
      <c r="L4" s="19"/>
      <c r="M4" s="86" t="s">
        <v>9</v>
      </c>
      <c r="V4" s="178"/>
      <c r="AS4" s="16" t="s">
        <v>3</v>
      </c>
    </row>
    <row r="5" spans="1:45" s="1" customFormat="1" ht="6.95" customHeight="1">
      <c r="B5" s="19"/>
      <c r="L5" s="19"/>
      <c r="V5" s="178"/>
    </row>
    <row r="6" spans="1:45" s="1" customFormat="1" ht="12" customHeight="1">
      <c r="B6" s="19"/>
      <c r="D6" s="25" t="s">
        <v>12</v>
      </c>
      <c r="L6" s="19"/>
      <c r="V6" s="178"/>
    </row>
    <row r="7" spans="1:45" s="1" customFormat="1" ht="16.5" customHeight="1">
      <c r="B7" s="19"/>
      <c r="E7" s="223" t="str">
        <f>'Rekapitulácia stavby'!K6</f>
        <v>TT_DVOR 1_Hospodárska od Sládkovičovej po Študentskú</v>
      </c>
      <c r="F7" s="224"/>
      <c r="G7" s="224"/>
      <c r="H7" s="224"/>
      <c r="L7" s="19"/>
      <c r="V7" s="178"/>
    </row>
    <row r="8" spans="1:45" s="2" customFormat="1" ht="12" customHeight="1">
      <c r="A8" s="28"/>
      <c r="B8" s="29"/>
      <c r="C8" s="28"/>
      <c r="D8" s="25" t="s">
        <v>84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179"/>
      <c r="W8" s="28"/>
      <c r="X8" s="28"/>
      <c r="Y8" s="28"/>
      <c r="Z8" s="28"/>
      <c r="AA8" s="28"/>
      <c r="AB8" s="28"/>
      <c r="AC8" s="28"/>
      <c r="AD8" s="28"/>
    </row>
    <row r="9" spans="1:45" s="2" customFormat="1" ht="16.5" customHeight="1">
      <c r="A9" s="28"/>
      <c r="B9" s="29"/>
      <c r="C9" s="28"/>
      <c r="D9" s="28"/>
      <c r="E9" s="200" t="s">
        <v>85</v>
      </c>
      <c r="F9" s="222"/>
      <c r="G9" s="222"/>
      <c r="H9" s="222"/>
      <c r="I9" s="28"/>
      <c r="J9" s="28"/>
      <c r="K9" s="28"/>
      <c r="L9" s="38"/>
      <c r="S9" s="28"/>
      <c r="T9" s="28"/>
      <c r="U9" s="28"/>
      <c r="V9" s="179"/>
      <c r="W9" s="28"/>
      <c r="X9" s="28"/>
      <c r="Y9" s="28"/>
      <c r="Z9" s="28"/>
      <c r="AA9" s="28"/>
      <c r="AB9" s="28"/>
      <c r="AC9" s="28"/>
      <c r="AD9" s="28"/>
    </row>
    <row r="10" spans="1:45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179"/>
      <c r="W10" s="28"/>
      <c r="X10" s="28"/>
      <c r="Y10" s="28"/>
      <c r="Z10" s="28"/>
      <c r="AA10" s="28"/>
      <c r="AB10" s="28"/>
      <c r="AC10" s="28"/>
      <c r="AD10" s="28"/>
    </row>
    <row r="11" spans="1:45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179"/>
      <c r="W11" s="28"/>
      <c r="X11" s="28"/>
      <c r="Y11" s="28"/>
      <c r="Z11" s="28"/>
      <c r="AA11" s="28"/>
      <c r="AB11" s="28"/>
      <c r="AC11" s="28"/>
      <c r="AD11" s="28"/>
    </row>
    <row r="12" spans="1:45" s="2" customFormat="1" ht="12" customHeight="1">
      <c r="A12" s="28"/>
      <c r="B12" s="29"/>
      <c r="C12" s="28"/>
      <c r="D12" s="25" t="s">
        <v>16</v>
      </c>
      <c r="E12" s="28"/>
      <c r="F12" s="23" t="s">
        <v>17</v>
      </c>
      <c r="G12" s="28"/>
      <c r="H12" s="28"/>
      <c r="I12" s="25" t="s">
        <v>18</v>
      </c>
      <c r="J12" s="51">
        <v>44596</v>
      </c>
      <c r="K12" s="28"/>
      <c r="L12" s="38"/>
      <c r="S12" s="28"/>
      <c r="T12" s="28"/>
      <c r="U12" s="28"/>
      <c r="V12" s="179"/>
      <c r="W12" s="28"/>
      <c r="X12" s="28"/>
      <c r="Y12" s="28"/>
      <c r="Z12" s="28"/>
      <c r="AA12" s="28"/>
      <c r="AB12" s="28"/>
      <c r="AC12" s="28"/>
      <c r="AD12" s="28"/>
    </row>
    <row r="13" spans="1:45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179"/>
      <c r="W13" s="28"/>
      <c r="X13" s="28"/>
      <c r="Y13" s="28"/>
      <c r="Z13" s="28"/>
      <c r="AA13" s="28"/>
      <c r="AB13" s="28"/>
      <c r="AC13" s="28"/>
      <c r="AD13" s="28"/>
    </row>
    <row r="14" spans="1:45" s="2" customFormat="1" ht="12" customHeight="1">
      <c r="A14" s="28"/>
      <c r="B14" s="29"/>
      <c r="C14" s="28"/>
      <c r="D14" s="25" t="s">
        <v>20</v>
      </c>
      <c r="E14" s="28"/>
      <c r="F14" s="28"/>
      <c r="G14" s="28"/>
      <c r="H14" s="28"/>
      <c r="I14" s="25" t="s">
        <v>21</v>
      </c>
      <c r="J14" s="23" t="s">
        <v>1</v>
      </c>
      <c r="K14" s="28"/>
      <c r="L14" s="38"/>
      <c r="S14" s="28"/>
      <c r="T14" s="28"/>
      <c r="U14" s="28"/>
      <c r="V14" s="179"/>
      <c r="W14" s="28"/>
      <c r="X14" s="28"/>
      <c r="Y14" s="28"/>
      <c r="Z14" s="28"/>
      <c r="AA14" s="28"/>
      <c r="AB14" s="28"/>
      <c r="AC14" s="28"/>
      <c r="AD14" s="28"/>
    </row>
    <row r="15" spans="1:45" s="2" customFormat="1" ht="18" customHeight="1">
      <c r="A15" s="28"/>
      <c r="B15" s="29"/>
      <c r="C15" s="28"/>
      <c r="D15" s="28"/>
      <c r="E15" s="23" t="s">
        <v>22</v>
      </c>
      <c r="F15" s="28"/>
      <c r="G15" s="28"/>
      <c r="H15" s="28"/>
      <c r="I15" s="25" t="s">
        <v>23</v>
      </c>
      <c r="J15" s="23" t="s">
        <v>1</v>
      </c>
      <c r="K15" s="28"/>
      <c r="L15" s="38"/>
      <c r="S15" s="28"/>
      <c r="T15" s="28"/>
      <c r="U15" s="28"/>
      <c r="V15" s="179"/>
      <c r="W15" s="28"/>
      <c r="X15" s="28"/>
      <c r="Y15" s="28"/>
      <c r="Z15" s="28"/>
      <c r="AA15" s="28"/>
      <c r="AB15" s="28"/>
      <c r="AC15" s="28"/>
      <c r="AD15" s="28"/>
    </row>
    <row r="16" spans="1:45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179"/>
      <c r="W16" s="28"/>
      <c r="X16" s="28"/>
      <c r="Y16" s="28"/>
      <c r="Z16" s="28"/>
      <c r="AA16" s="28"/>
      <c r="AB16" s="28"/>
      <c r="AC16" s="28"/>
      <c r="AD16" s="28"/>
    </row>
    <row r="17" spans="1:30" s="2" customFormat="1" ht="12" customHeight="1">
      <c r="A17" s="28"/>
      <c r="B17" s="29"/>
      <c r="C17" s="28"/>
      <c r="D17" s="25" t="s">
        <v>24</v>
      </c>
      <c r="E17" s="28"/>
      <c r="F17" s="28"/>
      <c r="G17" s="28"/>
      <c r="H17" s="28"/>
      <c r="I17" s="25" t="s">
        <v>21</v>
      </c>
      <c r="J17" s="23" t="str">
        <f>'Rekapitulácia stavby'!AN13</f>
        <v/>
      </c>
      <c r="K17" s="28"/>
      <c r="L17" s="38"/>
      <c r="S17" s="28"/>
      <c r="T17" s="28"/>
      <c r="U17" s="28"/>
      <c r="V17" s="179"/>
      <c r="W17" s="28"/>
      <c r="X17" s="28"/>
      <c r="Y17" s="28"/>
      <c r="Z17" s="28"/>
      <c r="AA17" s="28"/>
      <c r="AB17" s="28"/>
      <c r="AC17" s="28"/>
      <c r="AD17" s="28"/>
    </row>
    <row r="18" spans="1:30" s="2" customFormat="1" ht="18" customHeight="1">
      <c r="A18" s="28"/>
      <c r="B18" s="29"/>
      <c r="C18" s="28"/>
      <c r="D18" s="28"/>
      <c r="E18" s="216" t="str">
        <f>'Rekapitulácia stavby'!E14</f>
        <v xml:space="preserve"> </v>
      </c>
      <c r="F18" s="216"/>
      <c r="G18" s="216"/>
      <c r="H18" s="216"/>
      <c r="I18" s="25" t="s">
        <v>23</v>
      </c>
      <c r="J18" s="23" t="str">
        <f>'Rekapitulácia stavby'!AN14</f>
        <v/>
      </c>
      <c r="K18" s="28"/>
      <c r="L18" s="38"/>
      <c r="S18" s="28"/>
      <c r="T18" s="28"/>
      <c r="U18" s="28"/>
      <c r="V18" s="179"/>
      <c r="W18" s="28"/>
      <c r="X18" s="28"/>
      <c r="Y18" s="28"/>
      <c r="Z18" s="28"/>
      <c r="AA18" s="28"/>
      <c r="AB18" s="28"/>
      <c r="AC18" s="28"/>
      <c r="AD18" s="28"/>
    </row>
    <row r="19" spans="1:30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179"/>
      <c r="W19" s="28"/>
      <c r="X19" s="28"/>
      <c r="Y19" s="28"/>
      <c r="Z19" s="28"/>
      <c r="AA19" s="28"/>
      <c r="AB19" s="28"/>
      <c r="AC19" s="28"/>
      <c r="AD19" s="28"/>
    </row>
    <row r="20" spans="1:3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21</v>
      </c>
      <c r="J20" s="23" t="s">
        <v>1</v>
      </c>
      <c r="K20" s="28"/>
      <c r="L20" s="38"/>
      <c r="S20" s="28"/>
      <c r="T20" s="28"/>
      <c r="U20" s="28"/>
      <c r="V20" s="179"/>
      <c r="W20" s="28"/>
      <c r="X20" s="28"/>
      <c r="Y20" s="28"/>
      <c r="Z20" s="28"/>
      <c r="AA20" s="28"/>
      <c r="AB20" s="28"/>
      <c r="AC20" s="28"/>
      <c r="AD20" s="28"/>
    </row>
    <row r="21" spans="1:30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23</v>
      </c>
      <c r="J21" s="23" t="s">
        <v>1</v>
      </c>
      <c r="K21" s="28"/>
      <c r="L21" s="38"/>
      <c r="S21" s="28"/>
      <c r="T21" s="28"/>
      <c r="U21" s="28"/>
      <c r="V21" s="179"/>
      <c r="W21" s="28"/>
      <c r="X21" s="28"/>
      <c r="Y21" s="28"/>
      <c r="Z21" s="28"/>
      <c r="AA21" s="28"/>
      <c r="AB21" s="28"/>
      <c r="AC21" s="28"/>
      <c r="AD21" s="28"/>
    </row>
    <row r="22" spans="1:30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179"/>
      <c r="W22" s="28"/>
      <c r="X22" s="28"/>
      <c r="Y22" s="28"/>
      <c r="Z22" s="28"/>
      <c r="AA22" s="28"/>
      <c r="AB22" s="28"/>
      <c r="AC22" s="28"/>
      <c r="AD22" s="28"/>
    </row>
    <row r="23" spans="1:30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21</v>
      </c>
      <c r="J23" s="23" t="s">
        <v>1</v>
      </c>
      <c r="K23" s="28"/>
      <c r="L23" s="38"/>
      <c r="S23" s="28"/>
      <c r="T23" s="28"/>
      <c r="U23" s="28"/>
      <c r="V23" s="179"/>
      <c r="W23" s="28"/>
      <c r="X23" s="28"/>
      <c r="Y23" s="28"/>
      <c r="Z23" s="28"/>
      <c r="AA23" s="28"/>
      <c r="AB23" s="28"/>
      <c r="AC23" s="28"/>
      <c r="AD23" s="28"/>
    </row>
    <row r="24" spans="1:30" s="2" customFormat="1" ht="18" customHeight="1">
      <c r="A24" s="28"/>
      <c r="B24" s="29"/>
      <c r="C24" s="28"/>
      <c r="D24" s="28"/>
      <c r="E24" s="23" t="s">
        <v>31</v>
      </c>
      <c r="F24" s="28"/>
      <c r="G24" s="28"/>
      <c r="H24" s="28"/>
      <c r="I24" s="25" t="s">
        <v>23</v>
      </c>
      <c r="J24" s="23" t="s">
        <v>1</v>
      </c>
      <c r="K24" s="28"/>
      <c r="L24" s="38"/>
      <c r="S24" s="28"/>
      <c r="T24" s="28"/>
      <c r="U24" s="28"/>
      <c r="V24" s="179"/>
      <c r="W24" s="28"/>
      <c r="X24" s="28"/>
      <c r="Y24" s="28"/>
      <c r="Z24" s="28"/>
      <c r="AA24" s="28"/>
      <c r="AB24" s="28"/>
      <c r="AC24" s="28"/>
      <c r="AD24" s="28"/>
    </row>
    <row r="25" spans="1:30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179"/>
      <c r="W25" s="28"/>
      <c r="X25" s="28"/>
      <c r="Y25" s="28"/>
      <c r="Z25" s="28"/>
      <c r="AA25" s="28"/>
      <c r="AB25" s="28"/>
      <c r="AC25" s="28"/>
      <c r="AD25" s="28"/>
    </row>
    <row r="26" spans="1:30" s="2" customFormat="1" ht="12" customHeight="1">
      <c r="A26" s="28"/>
      <c r="B26" s="29"/>
      <c r="C26" s="28"/>
      <c r="D26" s="25" t="s">
        <v>32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179"/>
      <c r="W26" s="28"/>
      <c r="X26" s="28"/>
      <c r="Y26" s="28"/>
      <c r="Z26" s="28"/>
      <c r="AA26" s="28"/>
      <c r="AB26" s="28"/>
      <c r="AC26" s="28"/>
      <c r="AD26" s="28"/>
    </row>
    <row r="27" spans="1:30" s="8" customFormat="1" ht="16.5" customHeight="1">
      <c r="A27" s="87"/>
      <c r="B27" s="88"/>
      <c r="C27" s="87"/>
      <c r="D27" s="87"/>
      <c r="E27" s="218" t="s">
        <v>1</v>
      </c>
      <c r="F27" s="218"/>
      <c r="G27" s="218"/>
      <c r="H27" s="218"/>
      <c r="I27" s="87"/>
      <c r="J27" s="87"/>
      <c r="K27" s="87"/>
      <c r="L27" s="89"/>
      <c r="S27" s="87"/>
      <c r="T27" s="87"/>
      <c r="U27" s="87"/>
      <c r="V27" s="180"/>
      <c r="W27" s="87"/>
      <c r="X27" s="87"/>
      <c r="Y27" s="87"/>
      <c r="Z27" s="87"/>
      <c r="AA27" s="87"/>
      <c r="AB27" s="87"/>
      <c r="AC27" s="87"/>
      <c r="AD27" s="87"/>
    </row>
    <row r="28" spans="1:30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179"/>
      <c r="W28" s="28"/>
      <c r="X28" s="28"/>
      <c r="Y28" s="28"/>
      <c r="Z28" s="28"/>
      <c r="AA28" s="28"/>
      <c r="AB28" s="28"/>
      <c r="AC28" s="28"/>
      <c r="AD28" s="28"/>
    </row>
    <row r="29" spans="1:30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179"/>
      <c r="W29" s="28"/>
      <c r="X29" s="28"/>
      <c r="Y29" s="28"/>
      <c r="Z29" s="28"/>
      <c r="AA29" s="28"/>
      <c r="AB29" s="28"/>
      <c r="AC29" s="28"/>
      <c r="AD29" s="28"/>
    </row>
    <row r="30" spans="1:30" s="2" customFormat="1" ht="25.35" customHeight="1">
      <c r="A30" s="28"/>
      <c r="B30" s="29"/>
      <c r="C30" s="28"/>
      <c r="D30" s="90" t="s">
        <v>33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179"/>
      <c r="W30" s="28"/>
      <c r="X30" s="28"/>
      <c r="Y30" s="28"/>
      <c r="Z30" s="28"/>
      <c r="AA30" s="28"/>
      <c r="AB30" s="28"/>
      <c r="AC30" s="28"/>
      <c r="AD30" s="28"/>
    </row>
    <row r="31" spans="1:30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179"/>
      <c r="W31" s="28"/>
      <c r="X31" s="28"/>
      <c r="Y31" s="28"/>
      <c r="Z31" s="28"/>
      <c r="AA31" s="28"/>
      <c r="AB31" s="28"/>
      <c r="AC31" s="28"/>
      <c r="AD31" s="28"/>
    </row>
    <row r="32" spans="1:30" s="2" customFormat="1" ht="14.45" customHeight="1">
      <c r="A32" s="28"/>
      <c r="B32" s="29"/>
      <c r="C32" s="28"/>
      <c r="D32" s="28"/>
      <c r="E32" s="28"/>
      <c r="F32" s="32" t="s">
        <v>35</v>
      </c>
      <c r="G32" s="28"/>
      <c r="H32" s="28"/>
      <c r="I32" s="32" t="s">
        <v>34</v>
      </c>
      <c r="J32" s="32" t="s">
        <v>36</v>
      </c>
      <c r="K32" s="28"/>
      <c r="L32" s="38"/>
      <c r="S32" s="28"/>
      <c r="T32" s="28"/>
      <c r="U32" s="28"/>
      <c r="V32" s="179"/>
      <c r="W32" s="28"/>
      <c r="X32" s="28"/>
      <c r="Y32" s="28"/>
      <c r="Z32" s="28"/>
      <c r="AA32" s="28"/>
      <c r="AB32" s="28"/>
      <c r="AC32" s="28"/>
      <c r="AD32" s="28"/>
    </row>
    <row r="33" spans="1:30" s="2" customFormat="1" ht="14.45" customHeight="1">
      <c r="A33" s="28"/>
      <c r="B33" s="29"/>
      <c r="C33" s="28"/>
      <c r="D33" s="91" t="s">
        <v>37</v>
      </c>
      <c r="E33" s="25" t="s">
        <v>38</v>
      </c>
      <c r="F33" s="92">
        <f>ROUND((SUM(BD125:BD263)),  2)</f>
        <v>0</v>
      </c>
      <c r="G33" s="28"/>
      <c r="H33" s="28"/>
      <c r="I33" s="93">
        <v>0.2</v>
      </c>
      <c r="J33" s="92">
        <f>ROUND(((SUM(BD125:BD263))*I33),  2)</f>
        <v>0</v>
      </c>
      <c r="K33" s="28"/>
      <c r="L33" s="38"/>
      <c r="S33" s="28"/>
      <c r="T33" s="28"/>
      <c r="U33" s="28"/>
      <c r="V33" s="179"/>
      <c r="W33" s="28"/>
      <c r="X33" s="28"/>
      <c r="Y33" s="28"/>
      <c r="Z33" s="28"/>
      <c r="AA33" s="28"/>
      <c r="AB33" s="28"/>
      <c r="AC33" s="28"/>
      <c r="AD33" s="28"/>
    </row>
    <row r="34" spans="1:30" s="2" customFormat="1" ht="14.45" customHeight="1">
      <c r="A34" s="28"/>
      <c r="B34" s="29"/>
      <c r="C34" s="28"/>
      <c r="D34" s="28"/>
      <c r="E34" s="25" t="s">
        <v>39</v>
      </c>
      <c r="F34" s="92">
        <f>ROUND((SUM(BE125:BE263)),  2)</f>
        <v>0</v>
      </c>
      <c r="G34" s="28"/>
      <c r="H34" s="28"/>
      <c r="I34" s="93">
        <v>0.2</v>
      </c>
      <c r="J34" s="92">
        <f>ROUND(((SUM(BE125:BE263))*I34),  2)</f>
        <v>0</v>
      </c>
      <c r="K34" s="28"/>
      <c r="L34" s="38"/>
      <c r="S34" s="28"/>
      <c r="T34" s="28"/>
      <c r="U34" s="28"/>
      <c r="V34" s="179"/>
      <c r="W34" s="28"/>
      <c r="X34" s="28"/>
      <c r="Y34" s="28"/>
      <c r="Z34" s="28"/>
      <c r="AA34" s="28"/>
      <c r="AB34" s="28"/>
      <c r="AC34" s="28"/>
      <c r="AD34" s="28"/>
    </row>
    <row r="35" spans="1:30" s="2" customFormat="1" ht="14.45" hidden="1" customHeight="1">
      <c r="A35" s="28"/>
      <c r="B35" s="29"/>
      <c r="C35" s="28"/>
      <c r="D35" s="28"/>
      <c r="E35" s="25" t="s">
        <v>40</v>
      </c>
      <c r="F35" s="92">
        <f>ROUND((SUM(BF125:BF263)),  2)</f>
        <v>0</v>
      </c>
      <c r="G35" s="28"/>
      <c r="H35" s="28"/>
      <c r="I35" s="93">
        <v>0.2</v>
      </c>
      <c r="J35" s="92">
        <f>0</f>
        <v>0</v>
      </c>
      <c r="K35" s="28"/>
      <c r="L35" s="38"/>
      <c r="S35" s="28"/>
      <c r="T35" s="28"/>
      <c r="U35" s="28"/>
      <c r="V35" s="179"/>
      <c r="W35" s="28"/>
      <c r="X35" s="28"/>
      <c r="Y35" s="28"/>
      <c r="Z35" s="28"/>
      <c r="AA35" s="28"/>
      <c r="AB35" s="28"/>
      <c r="AC35" s="28"/>
      <c r="AD35" s="28"/>
    </row>
    <row r="36" spans="1:30" s="2" customFormat="1" ht="14.45" hidden="1" customHeight="1">
      <c r="A36" s="28"/>
      <c r="B36" s="29"/>
      <c r="C36" s="28"/>
      <c r="D36" s="28"/>
      <c r="E36" s="25" t="s">
        <v>41</v>
      </c>
      <c r="F36" s="92">
        <f>ROUND((SUM(BG125:BG263)),  2)</f>
        <v>0</v>
      </c>
      <c r="G36" s="28"/>
      <c r="H36" s="28"/>
      <c r="I36" s="93">
        <v>0.2</v>
      </c>
      <c r="J36" s="92">
        <f>0</f>
        <v>0</v>
      </c>
      <c r="K36" s="28"/>
      <c r="L36" s="38"/>
      <c r="S36" s="28"/>
      <c r="T36" s="28"/>
      <c r="U36" s="28"/>
      <c r="V36" s="179"/>
      <c r="W36" s="28"/>
      <c r="X36" s="28"/>
      <c r="Y36" s="28"/>
      <c r="Z36" s="28"/>
      <c r="AA36" s="28"/>
      <c r="AB36" s="28"/>
      <c r="AC36" s="28"/>
      <c r="AD36" s="28"/>
    </row>
    <row r="37" spans="1:30" s="2" customFormat="1" ht="14.45" hidden="1" customHeight="1">
      <c r="A37" s="28"/>
      <c r="B37" s="29"/>
      <c r="C37" s="28"/>
      <c r="D37" s="28"/>
      <c r="E37" s="25" t="s">
        <v>42</v>
      </c>
      <c r="F37" s="92">
        <f>ROUND((SUM(BH125:BH263)),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179"/>
      <c r="W37" s="28"/>
      <c r="X37" s="28"/>
      <c r="Y37" s="28"/>
      <c r="Z37" s="28"/>
      <c r="AA37" s="28"/>
      <c r="AB37" s="28"/>
      <c r="AC37" s="28"/>
      <c r="AD37" s="28"/>
    </row>
    <row r="38" spans="1:30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179"/>
      <c r="W38" s="28"/>
      <c r="X38" s="28"/>
      <c r="Y38" s="28"/>
      <c r="Z38" s="28"/>
      <c r="AA38" s="28"/>
      <c r="AB38" s="28"/>
      <c r="AC38" s="28"/>
      <c r="AD38" s="28"/>
    </row>
    <row r="39" spans="1:30" s="2" customFormat="1" ht="25.35" customHeight="1">
      <c r="A39" s="28"/>
      <c r="B39" s="29"/>
      <c r="C39" s="94"/>
      <c r="D39" s="95" t="s">
        <v>43</v>
      </c>
      <c r="E39" s="56"/>
      <c r="F39" s="56"/>
      <c r="G39" s="96" t="s">
        <v>44</v>
      </c>
      <c r="H39" s="97" t="s">
        <v>45</v>
      </c>
      <c r="I39" s="56"/>
      <c r="J39" s="98">
        <f>SUM(J30:J37)</f>
        <v>0</v>
      </c>
      <c r="K39" s="99"/>
      <c r="L39" s="38"/>
      <c r="S39" s="28"/>
      <c r="T39" s="28"/>
      <c r="U39" s="28"/>
      <c r="V39" s="179"/>
      <c r="W39" s="28"/>
      <c r="X39" s="28"/>
      <c r="Y39" s="28"/>
      <c r="Z39" s="28"/>
      <c r="AA39" s="28"/>
      <c r="AB39" s="28"/>
      <c r="AC39" s="28"/>
      <c r="AD39" s="28"/>
    </row>
    <row r="40" spans="1:30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179"/>
      <c r="W40" s="28"/>
      <c r="X40" s="28"/>
      <c r="Y40" s="28"/>
      <c r="Z40" s="28"/>
      <c r="AA40" s="28"/>
      <c r="AB40" s="28"/>
      <c r="AC40" s="28"/>
      <c r="AD40" s="28"/>
    </row>
    <row r="41" spans="1:30" s="1" customFormat="1" ht="14.45" customHeight="1">
      <c r="B41" s="19"/>
      <c r="L41" s="19"/>
      <c r="V41" s="178"/>
    </row>
    <row r="42" spans="1:30" s="1" customFormat="1" ht="14.45" customHeight="1">
      <c r="B42" s="19"/>
      <c r="L42" s="19"/>
      <c r="V42" s="178"/>
    </row>
    <row r="43" spans="1:30" s="1" customFormat="1" ht="14.45" customHeight="1">
      <c r="B43" s="19"/>
      <c r="L43" s="19"/>
      <c r="V43" s="178"/>
    </row>
    <row r="44" spans="1:30" s="1" customFormat="1" ht="14.45" customHeight="1">
      <c r="B44" s="19"/>
      <c r="L44" s="19"/>
      <c r="V44" s="178"/>
    </row>
    <row r="45" spans="1:30" s="1" customFormat="1" ht="14.45" customHeight="1">
      <c r="B45" s="19"/>
      <c r="L45" s="19"/>
      <c r="V45" s="178"/>
    </row>
    <row r="46" spans="1:30" s="1" customFormat="1" ht="14.45" customHeight="1">
      <c r="B46" s="19"/>
      <c r="L46" s="19"/>
      <c r="V46" s="178"/>
    </row>
    <row r="47" spans="1:30" s="1" customFormat="1" ht="14.45" customHeight="1">
      <c r="B47" s="19"/>
      <c r="L47" s="19"/>
      <c r="V47" s="178"/>
    </row>
    <row r="48" spans="1:30" s="1" customFormat="1" ht="14.45" customHeight="1">
      <c r="B48" s="19"/>
      <c r="L48" s="19"/>
      <c r="V48" s="178"/>
    </row>
    <row r="49" spans="1:30" s="1" customFormat="1" ht="14.45" customHeight="1">
      <c r="B49" s="19"/>
      <c r="L49" s="19"/>
      <c r="V49" s="178"/>
    </row>
    <row r="50" spans="1:30" s="2" customFormat="1" ht="14.45" customHeight="1">
      <c r="B50" s="38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8"/>
      <c r="V50" s="181"/>
    </row>
    <row r="51" spans="1:30">
      <c r="B51" s="19"/>
      <c r="L51" s="19"/>
    </row>
    <row r="52" spans="1:30">
      <c r="B52" s="19"/>
      <c r="L52" s="19"/>
    </row>
    <row r="53" spans="1:30">
      <c r="B53" s="19"/>
      <c r="L53" s="19"/>
    </row>
    <row r="54" spans="1:30">
      <c r="B54" s="19"/>
      <c r="L54" s="19"/>
    </row>
    <row r="55" spans="1:30">
      <c r="B55" s="19"/>
      <c r="L55" s="19"/>
    </row>
    <row r="56" spans="1:30">
      <c r="B56" s="19"/>
      <c r="L56" s="19"/>
    </row>
    <row r="57" spans="1:30">
      <c r="B57" s="19"/>
      <c r="L57" s="19"/>
    </row>
    <row r="58" spans="1:30">
      <c r="B58" s="19"/>
      <c r="L58" s="19"/>
    </row>
    <row r="59" spans="1:30">
      <c r="B59" s="19"/>
      <c r="L59" s="19"/>
    </row>
    <row r="60" spans="1:30">
      <c r="B60" s="19"/>
      <c r="L60" s="19"/>
    </row>
    <row r="61" spans="1:30" s="2" customFormat="1" ht="12.75">
      <c r="A61" s="28"/>
      <c r="B61" s="29"/>
      <c r="C61" s="28"/>
      <c r="D61" s="41" t="s">
        <v>48</v>
      </c>
      <c r="E61" s="31"/>
      <c r="F61" s="100" t="s">
        <v>49</v>
      </c>
      <c r="G61" s="41" t="s">
        <v>48</v>
      </c>
      <c r="H61" s="31"/>
      <c r="I61" s="31"/>
      <c r="J61" s="101" t="s">
        <v>49</v>
      </c>
      <c r="K61" s="31"/>
      <c r="L61" s="38"/>
      <c r="S61" s="28"/>
      <c r="T61" s="28"/>
      <c r="U61" s="28"/>
      <c r="V61" s="179"/>
      <c r="W61" s="28"/>
      <c r="X61" s="28"/>
      <c r="Y61" s="28"/>
      <c r="Z61" s="28"/>
      <c r="AA61" s="28"/>
      <c r="AB61" s="28"/>
      <c r="AC61" s="28"/>
      <c r="AD61" s="28"/>
    </row>
    <row r="62" spans="1:30">
      <c r="B62" s="19"/>
      <c r="L62" s="19"/>
    </row>
    <row r="63" spans="1:30">
      <c r="B63" s="19"/>
      <c r="L63" s="19"/>
    </row>
    <row r="64" spans="1:30">
      <c r="B64" s="19"/>
      <c r="L64" s="19"/>
    </row>
    <row r="65" spans="1:30" s="2" customFormat="1" ht="12.75">
      <c r="A65" s="28"/>
      <c r="B65" s="29"/>
      <c r="C65" s="28"/>
      <c r="D65" s="39" t="s">
        <v>50</v>
      </c>
      <c r="E65" s="42"/>
      <c r="F65" s="42"/>
      <c r="G65" s="39" t="s">
        <v>51</v>
      </c>
      <c r="H65" s="42"/>
      <c r="I65" s="42"/>
      <c r="J65" s="42"/>
      <c r="K65" s="42"/>
      <c r="L65" s="38"/>
      <c r="S65" s="28"/>
      <c r="T65" s="28"/>
      <c r="U65" s="28"/>
      <c r="V65" s="179"/>
      <c r="W65" s="28"/>
      <c r="X65" s="28"/>
      <c r="Y65" s="28"/>
      <c r="Z65" s="28"/>
      <c r="AA65" s="28"/>
      <c r="AB65" s="28"/>
      <c r="AC65" s="28"/>
      <c r="AD65" s="28"/>
    </row>
    <row r="66" spans="1:30">
      <c r="B66" s="19"/>
      <c r="L66" s="19"/>
    </row>
    <row r="67" spans="1:30">
      <c r="B67" s="19"/>
      <c r="L67" s="19"/>
    </row>
    <row r="68" spans="1:30">
      <c r="B68" s="19"/>
      <c r="L68" s="19"/>
    </row>
    <row r="69" spans="1:30">
      <c r="B69" s="19"/>
      <c r="L69" s="19"/>
    </row>
    <row r="70" spans="1:30">
      <c r="B70" s="19"/>
      <c r="L70" s="19"/>
    </row>
    <row r="71" spans="1:30">
      <c r="B71" s="19"/>
      <c r="L71" s="19"/>
    </row>
    <row r="72" spans="1:30">
      <c r="B72" s="19"/>
      <c r="L72" s="19"/>
    </row>
    <row r="73" spans="1:30">
      <c r="B73" s="19"/>
      <c r="L73" s="19"/>
    </row>
    <row r="74" spans="1:30">
      <c r="B74" s="19"/>
      <c r="L74" s="19"/>
    </row>
    <row r="75" spans="1:30">
      <c r="B75" s="19"/>
      <c r="L75" s="19"/>
    </row>
    <row r="76" spans="1:30" s="2" customFormat="1" ht="12.75">
      <c r="A76" s="28"/>
      <c r="B76" s="29"/>
      <c r="C76" s="28"/>
      <c r="D76" s="41" t="s">
        <v>48</v>
      </c>
      <c r="E76" s="31"/>
      <c r="F76" s="100" t="s">
        <v>49</v>
      </c>
      <c r="G76" s="41" t="s">
        <v>48</v>
      </c>
      <c r="H76" s="31"/>
      <c r="I76" s="31"/>
      <c r="J76" s="101" t="s">
        <v>49</v>
      </c>
      <c r="K76" s="31"/>
      <c r="L76" s="38"/>
      <c r="S76" s="28"/>
      <c r="T76" s="28"/>
      <c r="U76" s="28"/>
      <c r="V76" s="179"/>
      <c r="W76" s="28"/>
      <c r="X76" s="28"/>
      <c r="Y76" s="28"/>
      <c r="Z76" s="28"/>
      <c r="AA76" s="28"/>
      <c r="AB76" s="28"/>
      <c r="AC76" s="28"/>
      <c r="AD76" s="28"/>
    </row>
    <row r="77" spans="1:30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179"/>
      <c r="W77" s="28"/>
      <c r="X77" s="28"/>
      <c r="Y77" s="28"/>
      <c r="Z77" s="28"/>
      <c r="AA77" s="28"/>
      <c r="AB77" s="28"/>
      <c r="AC77" s="28"/>
      <c r="AD77" s="28"/>
    </row>
    <row r="81" spans="1:46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179"/>
      <c r="W81" s="28"/>
      <c r="X81" s="28"/>
      <c r="Y81" s="28"/>
      <c r="Z81" s="28"/>
      <c r="AA81" s="28"/>
      <c r="AB81" s="28"/>
      <c r="AC81" s="28"/>
      <c r="AD81" s="28"/>
    </row>
    <row r="82" spans="1:46" s="2" customFormat="1" ht="24.95" hidden="1" customHeight="1">
      <c r="A82" s="28"/>
      <c r="B82" s="29"/>
      <c r="C82" s="20" t="s">
        <v>86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179"/>
      <c r="W82" s="28"/>
      <c r="X82" s="28"/>
      <c r="Y82" s="28"/>
      <c r="Z82" s="28"/>
      <c r="AA82" s="28"/>
      <c r="AB82" s="28"/>
      <c r="AC82" s="28"/>
      <c r="AD82" s="28"/>
    </row>
    <row r="83" spans="1:46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179"/>
      <c r="W83" s="28"/>
      <c r="X83" s="28"/>
      <c r="Y83" s="28"/>
      <c r="Z83" s="28"/>
      <c r="AA83" s="28"/>
      <c r="AB83" s="28"/>
      <c r="AC83" s="28"/>
      <c r="AD83" s="28"/>
    </row>
    <row r="84" spans="1:46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179"/>
      <c r="W84" s="28"/>
      <c r="X84" s="28"/>
      <c r="Y84" s="28"/>
      <c r="Z84" s="28"/>
      <c r="AA84" s="28"/>
      <c r="AB84" s="28"/>
      <c r="AC84" s="28"/>
      <c r="AD84" s="28"/>
    </row>
    <row r="85" spans="1:46" s="2" customFormat="1" ht="16.5" hidden="1" customHeight="1">
      <c r="A85" s="28"/>
      <c r="B85" s="29"/>
      <c r="C85" s="28"/>
      <c r="D85" s="28"/>
      <c r="E85" s="223" t="str">
        <f>E7</f>
        <v>TT_DVOR 1_Hospodárska od Sládkovičovej po Študentskú</v>
      </c>
      <c r="F85" s="224"/>
      <c r="G85" s="224"/>
      <c r="H85" s="224"/>
      <c r="I85" s="28"/>
      <c r="J85" s="28"/>
      <c r="K85" s="28"/>
      <c r="L85" s="38"/>
      <c r="S85" s="28"/>
      <c r="T85" s="28"/>
      <c r="U85" s="28"/>
      <c r="V85" s="179"/>
      <c r="W85" s="28"/>
      <c r="X85" s="28"/>
      <c r="Y85" s="28"/>
      <c r="Z85" s="28"/>
      <c r="AA85" s="28"/>
      <c r="AB85" s="28"/>
      <c r="AC85" s="28"/>
      <c r="AD85" s="28"/>
    </row>
    <row r="86" spans="1:46" s="2" customFormat="1" ht="12" hidden="1" customHeight="1">
      <c r="A86" s="28"/>
      <c r="B86" s="29"/>
      <c r="C86" s="25" t="s">
        <v>84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179"/>
      <c r="W86" s="28"/>
      <c r="X86" s="28"/>
      <c r="Y86" s="28"/>
      <c r="Z86" s="28"/>
      <c r="AA86" s="28"/>
      <c r="AB86" s="28"/>
      <c r="AC86" s="28"/>
      <c r="AD86" s="28"/>
    </row>
    <row r="87" spans="1:46" s="2" customFormat="1" ht="16.5" hidden="1" customHeight="1">
      <c r="A87" s="28"/>
      <c r="B87" s="29"/>
      <c r="C87" s="28"/>
      <c r="D87" s="28"/>
      <c r="E87" s="200" t="str">
        <f>E9</f>
        <v>1.SO3 - Sadové úpravy</v>
      </c>
      <c r="F87" s="222"/>
      <c r="G87" s="222"/>
      <c r="H87" s="222"/>
      <c r="I87" s="28"/>
      <c r="J87" s="28"/>
      <c r="K87" s="28"/>
      <c r="L87" s="38"/>
      <c r="S87" s="28"/>
      <c r="T87" s="28"/>
      <c r="U87" s="28"/>
      <c r="V87" s="179"/>
      <c r="W87" s="28"/>
      <c r="X87" s="28"/>
      <c r="Y87" s="28"/>
      <c r="Z87" s="28"/>
      <c r="AA87" s="28"/>
      <c r="AB87" s="28"/>
      <c r="AC87" s="28"/>
      <c r="AD87" s="28"/>
    </row>
    <row r="88" spans="1:46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179"/>
      <c r="W88" s="28"/>
      <c r="X88" s="28"/>
      <c r="Y88" s="28"/>
      <c r="Z88" s="28"/>
      <c r="AA88" s="28"/>
      <c r="AB88" s="28"/>
      <c r="AC88" s="28"/>
      <c r="AD88" s="28"/>
    </row>
    <row r="89" spans="1:46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44596</v>
      </c>
      <c r="K89" s="28"/>
      <c r="L89" s="38"/>
      <c r="S89" s="28"/>
      <c r="T89" s="28"/>
      <c r="U89" s="28"/>
      <c r="V89" s="179"/>
      <c r="W89" s="28"/>
      <c r="X89" s="28"/>
      <c r="Y89" s="28"/>
      <c r="Z89" s="28"/>
      <c r="AA89" s="28"/>
      <c r="AB89" s="28"/>
      <c r="AC89" s="28"/>
      <c r="AD89" s="28"/>
    </row>
    <row r="90" spans="1:46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179"/>
      <c r="W90" s="28"/>
      <c r="X90" s="28"/>
      <c r="Y90" s="28"/>
      <c r="Z90" s="28"/>
      <c r="AA90" s="28"/>
      <c r="AB90" s="28"/>
      <c r="AC90" s="28"/>
      <c r="AD90" s="28"/>
    </row>
    <row r="91" spans="1:46" s="2" customFormat="1" ht="15.2" hidden="1" customHeight="1">
      <c r="A91" s="28"/>
      <c r="B91" s="29"/>
      <c r="C91" s="25" t="s">
        <v>20</v>
      </c>
      <c r="D91" s="28"/>
      <c r="E91" s="28"/>
      <c r="F91" s="23" t="str">
        <f>E15</f>
        <v>mesto Trnava</v>
      </c>
      <c r="G91" s="28"/>
      <c r="H91" s="28"/>
      <c r="I91" s="25" t="s">
        <v>26</v>
      </c>
      <c r="J91" s="26" t="str">
        <f>E21</f>
        <v>Rudbeckia s.r.o.</v>
      </c>
      <c r="K91" s="28"/>
      <c r="L91" s="38"/>
      <c r="S91" s="28"/>
      <c r="T91" s="28"/>
      <c r="U91" s="28"/>
      <c r="V91" s="179"/>
      <c r="W91" s="28"/>
      <c r="X91" s="28"/>
      <c r="Y91" s="28"/>
      <c r="Z91" s="28"/>
      <c r="AA91" s="28"/>
      <c r="AB91" s="28"/>
      <c r="AC91" s="28"/>
      <c r="AD91" s="28"/>
    </row>
    <row r="92" spans="1:46" s="2" customFormat="1" ht="25.7" hidden="1" customHeight="1">
      <c r="A92" s="28"/>
      <c r="B92" s="29"/>
      <c r="C92" s="25" t="s">
        <v>24</v>
      </c>
      <c r="D92" s="28"/>
      <c r="E92" s="28"/>
      <c r="F92" s="23" t="str">
        <f>IF(E18="","",E18)</f>
        <v xml:space="preserve"> </v>
      </c>
      <c r="G92" s="28"/>
      <c r="H92" s="28"/>
      <c r="I92" s="25" t="s">
        <v>30</v>
      </c>
      <c r="J92" s="26" t="str">
        <f>E24</f>
        <v>Ing. Júlia Straňáková</v>
      </c>
      <c r="K92" s="28"/>
      <c r="L92" s="38"/>
      <c r="S92" s="28"/>
      <c r="T92" s="28"/>
      <c r="U92" s="28"/>
      <c r="V92" s="179"/>
      <c r="W92" s="28"/>
      <c r="X92" s="28"/>
      <c r="Y92" s="28"/>
      <c r="Z92" s="28"/>
      <c r="AA92" s="28"/>
      <c r="AB92" s="28"/>
      <c r="AC92" s="28"/>
      <c r="AD92" s="28"/>
    </row>
    <row r="93" spans="1:46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179"/>
      <c r="W93" s="28"/>
      <c r="X93" s="28"/>
      <c r="Y93" s="28"/>
      <c r="Z93" s="28"/>
      <c r="AA93" s="28"/>
      <c r="AB93" s="28"/>
      <c r="AC93" s="28"/>
      <c r="AD93" s="28"/>
    </row>
    <row r="94" spans="1:46" s="2" customFormat="1" ht="29.25" hidden="1" customHeight="1">
      <c r="A94" s="28"/>
      <c r="B94" s="29"/>
      <c r="C94" s="102" t="s">
        <v>87</v>
      </c>
      <c r="D94" s="94"/>
      <c r="E94" s="94"/>
      <c r="F94" s="94"/>
      <c r="G94" s="94"/>
      <c r="H94" s="94"/>
      <c r="I94" s="94"/>
      <c r="J94" s="103" t="s">
        <v>88</v>
      </c>
      <c r="K94" s="94"/>
      <c r="L94" s="38"/>
      <c r="S94" s="28"/>
      <c r="T94" s="28"/>
      <c r="U94" s="28"/>
      <c r="V94" s="179"/>
      <c r="W94" s="28"/>
      <c r="X94" s="28"/>
      <c r="Y94" s="28"/>
      <c r="Z94" s="28"/>
      <c r="AA94" s="28"/>
      <c r="AB94" s="28"/>
      <c r="AC94" s="28"/>
      <c r="AD94" s="28"/>
    </row>
    <row r="95" spans="1:46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179"/>
      <c r="W95" s="28"/>
      <c r="X95" s="28"/>
      <c r="Y95" s="28"/>
      <c r="Z95" s="28"/>
      <c r="AA95" s="28"/>
      <c r="AB95" s="28"/>
      <c r="AC95" s="28"/>
      <c r="AD95" s="28"/>
    </row>
    <row r="96" spans="1:46" s="2" customFormat="1" ht="22.9" hidden="1" customHeight="1">
      <c r="A96" s="28"/>
      <c r="B96" s="29"/>
      <c r="C96" s="104" t="s">
        <v>89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179"/>
      <c r="W96" s="28"/>
      <c r="X96" s="28"/>
      <c r="Y96" s="28"/>
      <c r="Z96" s="28"/>
      <c r="AA96" s="28"/>
      <c r="AB96" s="28"/>
      <c r="AC96" s="28"/>
      <c r="AD96" s="28"/>
      <c r="AT96" s="16" t="s">
        <v>90</v>
      </c>
    </row>
    <row r="97" spans="1:30" s="9" customFormat="1" ht="24.95" hidden="1" customHeight="1">
      <c r="B97" s="105"/>
      <c r="D97" s="106" t="s">
        <v>91</v>
      </c>
      <c r="E97" s="107"/>
      <c r="F97" s="107"/>
      <c r="G97" s="107"/>
      <c r="H97" s="107"/>
      <c r="I97" s="107"/>
      <c r="J97" s="108">
        <f>J126</f>
        <v>0</v>
      </c>
      <c r="L97" s="105"/>
      <c r="V97" s="182"/>
    </row>
    <row r="98" spans="1:30" s="10" customFormat="1" ht="19.899999999999999" hidden="1" customHeight="1">
      <c r="B98" s="109"/>
      <c r="D98" s="110" t="s">
        <v>92</v>
      </c>
      <c r="E98" s="111"/>
      <c r="F98" s="111"/>
      <c r="G98" s="111"/>
      <c r="H98" s="111"/>
      <c r="I98" s="111"/>
      <c r="J98" s="112">
        <f>J127</f>
        <v>0</v>
      </c>
      <c r="L98" s="109"/>
      <c r="V98" s="183"/>
    </row>
    <row r="99" spans="1:30" s="10" customFormat="1" ht="19.899999999999999" hidden="1" customHeight="1">
      <c r="B99" s="109"/>
      <c r="D99" s="110" t="s">
        <v>93</v>
      </c>
      <c r="E99" s="111"/>
      <c r="F99" s="111"/>
      <c r="G99" s="111"/>
      <c r="H99" s="111"/>
      <c r="I99" s="111"/>
      <c r="J99" s="112">
        <f>J140</f>
        <v>0</v>
      </c>
      <c r="L99" s="109"/>
      <c r="V99" s="183"/>
    </row>
    <row r="100" spans="1:30" s="10" customFormat="1" ht="19.899999999999999" hidden="1" customHeight="1">
      <c r="B100" s="109"/>
      <c r="D100" s="110" t="s">
        <v>94</v>
      </c>
      <c r="E100" s="111"/>
      <c r="F100" s="111"/>
      <c r="G100" s="111"/>
      <c r="H100" s="111"/>
      <c r="I100" s="111"/>
      <c r="J100" s="112">
        <f>J150</f>
        <v>0</v>
      </c>
      <c r="L100" s="109"/>
      <c r="V100" s="183"/>
    </row>
    <row r="101" spans="1:30" s="10" customFormat="1" ht="19.899999999999999" hidden="1" customHeight="1">
      <c r="B101" s="109"/>
      <c r="D101" s="110" t="s">
        <v>95</v>
      </c>
      <c r="E101" s="111"/>
      <c r="F101" s="111"/>
      <c r="G101" s="111"/>
      <c r="H101" s="111"/>
      <c r="I101" s="111"/>
      <c r="J101" s="112">
        <f>J172</f>
        <v>0</v>
      </c>
      <c r="L101" s="109"/>
      <c r="V101" s="183"/>
    </row>
    <row r="102" spans="1:30" s="10" customFormat="1" ht="19.899999999999999" hidden="1" customHeight="1">
      <c r="B102" s="109"/>
      <c r="D102" s="110" t="s">
        <v>96</v>
      </c>
      <c r="E102" s="111"/>
      <c r="F102" s="111"/>
      <c r="G102" s="111"/>
      <c r="H102" s="111"/>
      <c r="I102" s="111"/>
      <c r="J102" s="112">
        <f>J188</f>
        <v>0</v>
      </c>
      <c r="L102" s="109"/>
      <c r="V102" s="183"/>
    </row>
    <row r="103" spans="1:30" s="10" customFormat="1" ht="19.899999999999999" hidden="1" customHeight="1">
      <c r="B103" s="109"/>
      <c r="D103" s="110" t="s">
        <v>97</v>
      </c>
      <c r="E103" s="111"/>
      <c r="F103" s="111"/>
      <c r="G103" s="111"/>
      <c r="H103" s="111"/>
      <c r="I103" s="111"/>
      <c r="J103" s="112">
        <f>J217</f>
        <v>0</v>
      </c>
      <c r="L103" s="109"/>
      <c r="V103" s="183"/>
    </row>
    <row r="104" spans="1:30" s="10" customFormat="1" ht="19.899999999999999" hidden="1" customHeight="1">
      <c r="B104" s="109"/>
      <c r="D104" s="110" t="s">
        <v>98</v>
      </c>
      <c r="E104" s="111"/>
      <c r="F104" s="111"/>
      <c r="G104" s="111"/>
      <c r="H104" s="111"/>
      <c r="I104" s="111"/>
      <c r="J104" s="112">
        <f>J234</f>
        <v>0</v>
      </c>
      <c r="L104" s="109"/>
      <c r="V104" s="183"/>
    </row>
    <row r="105" spans="1:30" s="10" customFormat="1" ht="19.899999999999999" hidden="1" customHeight="1">
      <c r="B105" s="109"/>
      <c r="D105" s="110" t="s">
        <v>99</v>
      </c>
      <c r="E105" s="111"/>
      <c r="F105" s="111"/>
      <c r="G105" s="111"/>
      <c r="H105" s="111"/>
      <c r="I105" s="111"/>
      <c r="J105" s="112">
        <f>J239</f>
        <v>0</v>
      </c>
      <c r="L105" s="109"/>
      <c r="V105" s="183"/>
    </row>
    <row r="106" spans="1:30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179"/>
      <c r="W106" s="28"/>
      <c r="X106" s="28"/>
      <c r="Y106" s="28"/>
      <c r="Z106" s="28"/>
      <c r="AA106" s="28"/>
      <c r="AB106" s="28"/>
      <c r="AC106" s="28"/>
      <c r="AD106" s="28"/>
    </row>
    <row r="107" spans="1:30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179"/>
      <c r="W107" s="28"/>
      <c r="X107" s="28"/>
      <c r="Y107" s="28"/>
      <c r="Z107" s="28"/>
      <c r="AA107" s="28"/>
      <c r="AB107" s="28"/>
      <c r="AC107" s="28"/>
      <c r="AD107" s="28"/>
    </row>
    <row r="108" spans="1:30" hidden="1"/>
    <row r="109" spans="1:30" hidden="1"/>
    <row r="110" spans="1:30" hidden="1"/>
    <row r="111" spans="1:30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179"/>
      <c r="W111" s="28"/>
      <c r="X111" s="28"/>
      <c r="Y111" s="28"/>
      <c r="Z111" s="28"/>
      <c r="AA111" s="28"/>
      <c r="AB111" s="28"/>
      <c r="AC111" s="28"/>
      <c r="AD111" s="28"/>
    </row>
    <row r="112" spans="1:30" s="2" customFormat="1" ht="24.95" customHeight="1">
      <c r="A112" s="28"/>
      <c r="B112" s="29"/>
      <c r="C112" s="20" t="s">
        <v>100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179"/>
      <c r="W112" s="28"/>
      <c r="X112" s="28"/>
      <c r="Y112" s="28"/>
      <c r="Z112" s="28"/>
      <c r="AA112" s="28"/>
      <c r="AB112" s="28"/>
      <c r="AC112" s="28"/>
      <c r="AD112" s="28"/>
    </row>
    <row r="113" spans="1:64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179"/>
      <c r="W113" s="28"/>
      <c r="X113" s="28"/>
      <c r="Y113" s="28"/>
      <c r="Z113" s="28"/>
      <c r="AA113" s="28"/>
      <c r="AB113" s="28"/>
      <c r="AC113" s="28"/>
      <c r="AD113" s="28"/>
    </row>
    <row r="114" spans="1:64" s="2" customFormat="1" ht="12" customHeight="1">
      <c r="A114" s="28"/>
      <c r="B114" s="29"/>
      <c r="C114" s="25" t="s">
        <v>12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179"/>
      <c r="W114" s="28"/>
      <c r="X114" s="28"/>
      <c r="Y114" s="28"/>
      <c r="Z114" s="28"/>
      <c r="AA114" s="28"/>
      <c r="AB114" s="28"/>
      <c r="AC114" s="28"/>
      <c r="AD114" s="28"/>
    </row>
    <row r="115" spans="1:64" s="2" customFormat="1" ht="16.5" customHeight="1">
      <c r="A115" s="28"/>
      <c r="B115" s="29"/>
      <c r="C115" s="28"/>
      <c r="D115" s="28"/>
      <c r="E115" s="223" t="str">
        <f>E7</f>
        <v>TT_DVOR 1_Hospodárska od Sládkovičovej po Študentskú</v>
      </c>
      <c r="F115" s="224"/>
      <c r="G115" s="224"/>
      <c r="H115" s="224"/>
      <c r="I115" s="28"/>
      <c r="J115" s="28"/>
      <c r="K115" s="28"/>
      <c r="L115" s="38"/>
      <c r="S115" s="28"/>
      <c r="T115" s="28"/>
      <c r="U115" s="28"/>
      <c r="V115" s="179"/>
      <c r="W115" s="28"/>
      <c r="X115" s="28"/>
      <c r="Y115" s="28"/>
      <c r="Z115" s="28"/>
      <c r="AA115" s="28"/>
      <c r="AB115" s="28"/>
      <c r="AC115" s="28"/>
      <c r="AD115" s="28"/>
    </row>
    <row r="116" spans="1:64" s="2" customFormat="1" ht="12" customHeight="1">
      <c r="A116" s="28"/>
      <c r="B116" s="29"/>
      <c r="C116" s="25" t="s">
        <v>84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179"/>
      <c r="W116" s="28"/>
      <c r="X116" s="28"/>
      <c r="Y116" s="28"/>
      <c r="Z116" s="28"/>
      <c r="AA116" s="28"/>
      <c r="AB116" s="28"/>
      <c r="AC116" s="28"/>
      <c r="AD116" s="28"/>
    </row>
    <row r="117" spans="1:64" s="2" customFormat="1" ht="16.5" customHeight="1">
      <c r="A117" s="28"/>
      <c r="B117" s="29"/>
      <c r="C117" s="28"/>
      <c r="D117" s="28"/>
      <c r="E117" s="200" t="str">
        <f>E9</f>
        <v>1.SO3 - Sadové úpravy</v>
      </c>
      <c r="F117" s="222"/>
      <c r="G117" s="222"/>
      <c r="H117" s="222"/>
      <c r="I117" s="28"/>
      <c r="J117" s="28"/>
      <c r="K117" s="28"/>
      <c r="L117" s="38"/>
      <c r="S117" s="28"/>
      <c r="T117" s="28"/>
      <c r="U117" s="28"/>
      <c r="V117" s="179"/>
      <c r="W117" s="28"/>
      <c r="X117" s="28"/>
      <c r="Y117" s="28"/>
      <c r="Z117" s="28"/>
      <c r="AA117" s="28"/>
      <c r="AB117" s="28"/>
      <c r="AC117" s="28"/>
      <c r="AD117" s="28"/>
    </row>
    <row r="118" spans="1:64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179"/>
      <c r="W118" s="28"/>
      <c r="X118" s="28"/>
      <c r="Y118" s="28"/>
      <c r="Z118" s="28"/>
      <c r="AA118" s="28"/>
      <c r="AB118" s="28"/>
      <c r="AC118" s="28"/>
      <c r="AD118" s="28"/>
    </row>
    <row r="119" spans="1:64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Trnava</v>
      </c>
      <c r="G119" s="28"/>
      <c r="H119" s="28"/>
      <c r="I119" s="25" t="s">
        <v>18</v>
      </c>
      <c r="J119" s="51">
        <f>IF(J12="","",J12)</f>
        <v>44596</v>
      </c>
      <c r="K119" s="28"/>
      <c r="L119" s="38"/>
      <c r="S119" s="28"/>
      <c r="T119" s="28"/>
      <c r="U119" s="28"/>
      <c r="V119" s="179"/>
      <c r="W119" s="28"/>
      <c r="X119" s="28"/>
      <c r="Y119" s="28"/>
      <c r="Z119" s="28"/>
      <c r="AA119" s="28"/>
      <c r="AB119" s="28"/>
      <c r="AC119" s="28"/>
      <c r="AD119" s="28"/>
    </row>
    <row r="120" spans="1:64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179"/>
      <c r="W120" s="28"/>
      <c r="X120" s="28"/>
      <c r="Y120" s="28"/>
      <c r="Z120" s="28"/>
      <c r="AA120" s="28"/>
      <c r="AB120" s="28"/>
      <c r="AC120" s="28"/>
      <c r="AD120" s="28"/>
    </row>
    <row r="121" spans="1:64" s="2" customFormat="1" ht="15.2" customHeight="1">
      <c r="A121" s="28"/>
      <c r="B121" s="29"/>
      <c r="C121" s="25" t="s">
        <v>20</v>
      </c>
      <c r="D121" s="28"/>
      <c r="E121" s="28"/>
      <c r="F121" s="23" t="str">
        <f>E15</f>
        <v>mesto Trnava</v>
      </c>
      <c r="G121" s="28"/>
      <c r="H121" s="28"/>
      <c r="I121" s="25" t="s">
        <v>26</v>
      </c>
      <c r="J121" s="26" t="str">
        <f>E21</f>
        <v>Rudbeckia s.r.o.</v>
      </c>
      <c r="K121" s="28"/>
      <c r="L121" s="38"/>
      <c r="S121" s="28"/>
      <c r="T121" s="28"/>
      <c r="U121" s="28"/>
      <c r="V121" s="179"/>
      <c r="W121" s="28"/>
      <c r="X121" s="28"/>
      <c r="Y121" s="28"/>
      <c r="Z121" s="28"/>
      <c r="AA121" s="28"/>
      <c r="AB121" s="28"/>
      <c r="AC121" s="28"/>
      <c r="AD121" s="28"/>
    </row>
    <row r="122" spans="1:64" s="2" customFormat="1" ht="25.7" customHeight="1">
      <c r="A122" s="28"/>
      <c r="B122" s="29"/>
      <c r="C122" s="25" t="s">
        <v>24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30</v>
      </c>
      <c r="J122" s="26" t="str">
        <f>E24</f>
        <v>Ing. Júlia Straňáková</v>
      </c>
      <c r="K122" s="28"/>
      <c r="L122" s="38"/>
      <c r="S122" s="28"/>
      <c r="T122" s="28"/>
      <c r="U122" s="28"/>
      <c r="V122" s="179"/>
      <c r="W122" s="28"/>
      <c r="X122" s="28"/>
      <c r="Y122" s="28"/>
      <c r="Z122" s="28"/>
      <c r="AA122" s="28"/>
      <c r="AB122" s="28"/>
      <c r="AC122" s="28"/>
      <c r="AD122" s="28"/>
    </row>
    <row r="123" spans="1:64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179"/>
      <c r="W123" s="28"/>
      <c r="X123" s="28"/>
      <c r="Y123" s="28"/>
      <c r="Z123" s="28"/>
      <c r="AA123" s="28"/>
      <c r="AB123" s="28"/>
      <c r="AC123" s="28"/>
      <c r="AD123" s="28"/>
    </row>
    <row r="124" spans="1:64" s="11" customFormat="1" ht="29.25" customHeight="1">
      <c r="A124" s="113"/>
      <c r="B124" s="114"/>
      <c r="C124" s="115" t="s">
        <v>101</v>
      </c>
      <c r="D124" s="116" t="s">
        <v>58</v>
      </c>
      <c r="E124" s="116" t="s">
        <v>54</v>
      </c>
      <c r="F124" s="116" t="s">
        <v>55</v>
      </c>
      <c r="G124" s="116" t="s">
        <v>102</v>
      </c>
      <c r="H124" s="116" t="s">
        <v>103</v>
      </c>
      <c r="I124" s="116" t="s">
        <v>104</v>
      </c>
      <c r="J124" s="117" t="s">
        <v>88</v>
      </c>
      <c r="K124" s="118" t="s">
        <v>105</v>
      </c>
      <c r="L124" s="119"/>
      <c r="M124" s="58" t="s">
        <v>1</v>
      </c>
      <c r="N124" s="59" t="s">
        <v>37</v>
      </c>
      <c r="O124" s="59" t="s">
        <v>106</v>
      </c>
      <c r="P124" s="59" t="s">
        <v>107</v>
      </c>
      <c r="Q124" s="59" t="s">
        <v>108</v>
      </c>
      <c r="R124" s="59" t="s">
        <v>109</v>
      </c>
      <c r="S124" s="59" t="s">
        <v>110</v>
      </c>
      <c r="T124" s="60" t="s">
        <v>111</v>
      </c>
      <c r="U124" s="113"/>
      <c r="V124" s="184"/>
      <c r="W124" s="113"/>
      <c r="X124" s="113"/>
      <c r="Y124" s="113"/>
      <c r="Z124" s="113"/>
      <c r="AA124" s="113"/>
      <c r="AB124" s="113"/>
      <c r="AC124" s="113"/>
      <c r="AD124" s="113"/>
    </row>
    <row r="125" spans="1:64" s="2" customFormat="1" ht="22.9" customHeight="1">
      <c r="A125" s="28"/>
      <c r="B125" s="29"/>
      <c r="C125" s="65" t="s">
        <v>89</v>
      </c>
      <c r="D125" s="28"/>
      <c r="E125" s="28"/>
      <c r="F125" s="28"/>
      <c r="G125" s="28"/>
      <c r="H125" s="28"/>
      <c r="I125" s="28"/>
      <c r="J125" s="120">
        <f>BJ125</f>
        <v>0</v>
      </c>
      <c r="K125" s="28"/>
      <c r="L125" s="29"/>
      <c r="M125" s="61"/>
      <c r="N125" s="52"/>
      <c r="O125" s="62"/>
      <c r="P125" s="121">
        <f>P126</f>
        <v>516.65051900000003</v>
      </c>
      <c r="Q125" s="62"/>
      <c r="R125" s="121">
        <f>R126</f>
        <v>38.1511</v>
      </c>
      <c r="S125" s="62"/>
      <c r="T125" s="122">
        <f>T126</f>
        <v>0</v>
      </c>
      <c r="U125" s="28"/>
      <c r="V125" s="179"/>
      <c r="W125" s="28"/>
      <c r="X125" s="28"/>
      <c r="Y125" s="28"/>
      <c r="Z125" s="28"/>
      <c r="AA125" s="28"/>
      <c r="AB125" s="28"/>
      <c r="AC125" s="28"/>
      <c r="AD125" s="28"/>
      <c r="AS125" s="16" t="s">
        <v>72</v>
      </c>
      <c r="AT125" s="16" t="s">
        <v>90</v>
      </c>
      <c r="BJ125" s="123">
        <f>BJ126</f>
        <v>0</v>
      </c>
    </row>
    <row r="126" spans="1:64" s="12" customFormat="1" ht="25.9" customHeight="1">
      <c r="B126" s="124"/>
      <c r="D126" s="125" t="s">
        <v>72</v>
      </c>
      <c r="E126" s="126" t="s">
        <v>112</v>
      </c>
      <c r="F126" s="126" t="s">
        <v>112</v>
      </c>
      <c r="J126" s="127">
        <f>BJ126</f>
        <v>0</v>
      </c>
      <c r="L126" s="124"/>
      <c r="M126" s="128"/>
      <c r="N126" s="129"/>
      <c r="O126" s="129"/>
      <c r="P126" s="130">
        <f>P127+P140+P150+P172+P188+P217+P234+P239</f>
        <v>516.65051900000003</v>
      </c>
      <c r="Q126" s="129"/>
      <c r="R126" s="130">
        <f>R127+R140+R150+R172+R188+R217+R234+R239</f>
        <v>38.1511</v>
      </c>
      <c r="S126" s="129"/>
      <c r="T126" s="131">
        <f>T127+T140+T150+T172+T188+T217+T234+T239</f>
        <v>0</v>
      </c>
      <c r="V126" s="185"/>
      <c r="AQ126" s="125" t="s">
        <v>81</v>
      </c>
      <c r="AS126" s="132" t="s">
        <v>72</v>
      </c>
      <c r="AT126" s="132" t="s">
        <v>73</v>
      </c>
      <c r="AX126" s="125" t="s">
        <v>113</v>
      </c>
      <c r="BJ126" s="133">
        <f>BJ127+BJ140+BJ150+BJ172+BJ188+BJ217+BJ234+BJ239</f>
        <v>0</v>
      </c>
    </row>
    <row r="127" spans="1:64" s="12" customFormat="1" ht="22.9" customHeight="1">
      <c r="B127" s="124"/>
      <c r="D127" s="125" t="s">
        <v>72</v>
      </c>
      <c r="E127" s="134" t="s">
        <v>114</v>
      </c>
      <c r="F127" s="134" t="s">
        <v>115</v>
      </c>
      <c r="J127" s="135">
        <f>BJ127</f>
        <v>0</v>
      </c>
      <c r="L127" s="124"/>
      <c r="M127" s="128"/>
      <c r="N127" s="129"/>
      <c r="O127" s="129"/>
      <c r="P127" s="130">
        <f>SUM(P128:P139)</f>
        <v>178.57900000000001</v>
      </c>
      <c r="Q127" s="129"/>
      <c r="R127" s="130">
        <f>SUM(R128:R139)</f>
        <v>0</v>
      </c>
      <c r="S127" s="129"/>
      <c r="T127" s="131">
        <f>SUM(T128:T139)</f>
        <v>0</v>
      </c>
      <c r="V127" s="185"/>
      <c r="AQ127" s="125" t="s">
        <v>81</v>
      </c>
      <c r="AS127" s="132" t="s">
        <v>72</v>
      </c>
      <c r="AT127" s="132" t="s">
        <v>81</v>
      </c>
      <c r="AX127" s="125" t="s">
        <v>113</v>
      </c>
      <c r="BJ127" s="133">
        <f>SUM(BJ128:BJ139)</f>
        <v>0</v>
      </c>
    </row>
    <row r="128" spans="1:64" s="2" customFormat="1" ht="24.2" customHeight="1">
      <c r="A128" s="28"/>
      <c r="B128" s="136"/>
      <c r="C128" s="137" t="s">
        <v>81</v>
      </c>
      <c r="D128" s="137" t="s">
        <v>116</v>
      </c>
      <c r="E128" s="138" t="s">
        <v>117</v>
      </c>
      <c r="F128" s="139" t="s">
        <v>118</v>
      </c>
      <c r="G128" s="140" t="s">
        <v>119</v>
      </c>
      <c r="H128" s="141">
        <v>3</v>
      </c>
      <c r="I128" s="141">
        <v>0</v>
      </c>
      <c r="J128" s="141">
        <f t="shared" ref="J128:J139" si="0">ROUND(I128*H128,3)</f>
        <v>0</v>
      </c>
      <c r="K128" s="142"/>
      <c r="L128" s="29"/>
      <c r="M128" s="143" t="s">
        <v>1</v>
      </c>
      <c r="N128" s="144" t="s">
        <v>39</v>
      </c>
      <c r="O128" s="145">
        <v>0.14799999999999999</v>
      </c>
      <c r="P128" s="145">
        <f t="shared" ref="P128:P139" si="1">O128*H128</f>
        <v>0.44399999999999995</v>
      </c>
      <c r="Q128" s="145">
        <v>0</v>
      </c>
      <c r="R128" s="145">
        <f t="shared" ref="R128:R139" si="2">Q128*H128</f>
        <v>0</v>
      </c>
      <c r="S128" s="145">
        <v>0</v>
      </c>
      <c r="T128" s="146">
        <f t="shared" ref="T128:T139" si="3">S128*H128</f>
        <v>0</v>
      </c>
      <c r="U128" s="28"/>
      <c r="V128" s="179"/>
      <c r="W128" s="28"/>
      <c r="X128" s="28"/>
      <c r="Y128" s="28"/>
      <c r="Z128" s="28"/>
      <c r="AA128" s="28"/>
      <c r="AB128" s="28"/>
      <c r="AC128" s="28"/>
      <c r="AD128" s="28"/>
      <c r="AQ128" s="147" t="s">
        <v>120</v>
      </c>
      <c r="AS128" s="147" t="s">
        <v>116</v>
      </c>
      <c r="AT128" s="147" t="s">
        <v>121</v>
      </c>
      <c r="AX128" s="16" t="s">
        <v>113</v>
      </c>
      <c r="BD128" s="148">
        <f t="shared" ref="BD128:BD139" si="4">IF(N128="základná",J128,0)</f>
        <v>0</v>
      </c>
      <c r="BE128" s="148">
        <f t="shared" ref="BE128:BE139" si="5">IF(N128="znížená",J128,0)</f>
        <v>0</v>
      </c>
      <c r="BF128" s="148">
        <f t="shared" ref="BF128:BF139" si="6">IF(N128="zákl. prenesená",J128,0)</f>
        <v>0</v>
      </c>
      <c r="BG128" s="148">
        <f t="shared" ref="BG128:BG139" si="7">IF(N128="zníž. prenesená",J128,0)</f>
        <v>0</v>
      </c>
      <c r="BH128" s="148">
        <f t="shared" ref="BH128:BH139" si="8">IF(N128="nulová",J128,0)</f>
        <v>0</v>
      </c>
      <c r="BI128" s="16" t="s">
        <v>121</v>
      </c>
      <c r="BJ128" s="149">
        <f t="shared" ref="BJ128:BJ139" si="9">ROUND(I128*H128,3)</f>
        <v>0</v>
      </c>
      <c r="BK128" s="16" t="s">
        <v>120</v>
      </c>
      <c r="BL128" s="147" t="s">
        <v>122</v>
      </c>
    </row>
    <row r="129" spans="1:64" s="2" customFormat="1" ht="24.2" customHeight="1">
      <c r="A129" s="28"/>
      <c r="B129" s="136"/>
      <c r="C129" s="137" t="s">
        <v>121</v>
      </c>
      <c r="D129" s="137" t="s">
        <v>116</v>
      </c>
      <c r="E129" s="138" t="s">
        <v>123</v>
      </c>
      <c r="F129" s="139" t="s">
        <v>124</v>
      </c>
      <c r="G129" s="140" t="s">
        <v>125</v>
      </c>
      <c r="H129" s="141">
        <v>9</v>
      </c>
      <c r="I129" s="141">
        <v>0</v>
      </c>
      <c r="J129" s="141">
        <f t="shared" si="0"/>
        <v>0</v>
      </c>
      <c r="K129" s="142"/>
      <c r="L129" s="29"/>
      <c r="M129" s="143" t="s">
        <v>1</v>
      </c>
      <c r="N129" s="144" t="s">
        <v>39</v>
      </c>
      <c r="O129" s="145">
        <v>4.056</v>
      </c>
      <c r="P129" s="145">
        <f t="shared" si="1"/>
        <v>36.503999999999998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U129" s="28"/>
      <c r="V129" s="179"/>
      <c r="W129" s="28"/>
      <c r="X129" s="28"/>
      <c r="Y129" s="28"/>
      <c r="Z129" s="28"/>
      <c r="AA129" s="28"/>
      <c r="AB129" s="28"/>
      <c r="AC129" s="28"/>
      <c r="AD129" s="28"/>
      <c r="AQ129" s="147" t="s">
        <v>120</v>
      </c>
      <c r="AS129" s="147" t="s">
        <v>116</v>
      </c>
      <c r="AT129" s="147" t="s">
        <v>121</v>
      </c>
      <c r="AX129" s="16" t="s">
        <v>113</v>
      </c>
      <c r="BD129" s="148">
        <f t="shared" si="4"/>
        <v>0</v>
      </c>
      <c r="BE129" s="148">
        <f t="shared" si="5"/>
        <v>0</v>
      </c>
      <c r="BF129" s="148">
        <f t="shared" si="6"/>
        <v>0</v>
      </c>
      <c r="BG129" s="148">
        <f t="shared" si="7"/>
        <v>0</v>
      </c>
      <c r="BH129" s="148">
        <f t="shared" si="8"/>
        <v>0</v>
      </c>
      <c r="BI129" s="16" t="s">
        <v>121</v>
      </c>
      <c r="BJ129" s="149">
        <f t="shared" si="9"/>
        <v>0</v>
      </c>
      <c r="BK129" s="16" t="s">
        <v>120</v>
      </c>
      <c r="BL129" s="147" t="s">
        <v>126</v>
      </c>
    </row>
    <row r="130" spans="1:64" s="2" customFormat="1" ht="24.2" customHeight="1">
      <c r="A130" s="28"/>
      <c r="B130" s="136"/>
      <c r="C130" s="137" t="s">
        <v>127</v>
      </c>
      <c r="D130" s="137" t="s">
        <v>116</v>
      </c>
      <c r="E130" s="138" t="s">
        <v>128</v>
      </c>
      <c r="F130" s="139" t="s">
        <v>129</v>
      </c>
      <c r="G130" s="140" t="s">
        <v>125</v>
      </c>
      <c r="H130" s="141">
        <v>1</v>
      </c>
      <c r="I130" s="141">
        <v>0</v>
      </c>
      <c r="J130" s="141">
        <f t="shared" si="0"/>
        <v>0</v>
      </c>
      <c r="K130" s="142"/>
      <c r="L130" s="29"/>
      <c r="M130" s="143" t="s">
        <v>1</v>
      </c>
      <c r="N130" s="144" t="s">
        <v>39</v>
      </c>
      <c r="O130" s="145">
        <v>5.7279999999999998</v>
      </c>
      <c r="P130" s="145">
        <f t="shared" si="1"/>
        <v>5.7279999999999998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U130" s="28"/>
      <c r="V130" s="179"/>
      <c r="W130" s="28"/>
      <c r="X130" s="28"/>
      <c r="Y130" s="28"/>
      <c r="Z130" s="28"/>
      <c r="AA130" s="28"/>
      <c r="AB130" s="28"/>
      <c r="AC130" s="28"/>
      <c r="AD130" s="28"/>
      <c r="AQ130" s="147" t="s">
        <v>120</v>
      </c>
      <c r="AS130" s="147" t="s">
        <v>116</v>
      </c>
      <c r="AT130" s="147" t="s">
        <v>121</v>
      </c>
      <c r="AX130" s="16" t="s">
        <v>113</v>
      </c>
      <c r="BD130" s="148">
        <f t="shared" si="4"/>
        <v>0</v>
      </c>
      <c r="BE130" s="148">
        <f t="shared" si="5"/>
        <v>0</v>
      </c>
      <c r="BF130" s="148">
        <f t="shared" si="6"/>
        <v>0</v>
      </c>
      <c r="BG130" s="148">
        <f t="shared" si="7"/>
        <v>0</v>
      </c>
      <c r="BH130" s="148">
        <f t="shared" si="8"/>
        <v>0</v>
      </c>
      <c r="BI130" s="16" t="s">
        <v>121</v>
      </c>
      <c r="BJ130" s="149">
        <f t="shared" si="9"/>
        <v>0</v>
      </c>
      <c r="BK130" s="16" t="s">
        <v>120</v>
      </c>
      <c r="BL130" s="147" t="s">
        <v>130</v>
      </c>
    </row>
    <row r="131" spans="1:64" s="2" customFormat="1" ht="24.2" customHeight="1">
      <c r="A131" s="28"/>
      <c r="B131" s="136"/>
      <c r="C131" s="137" t="s">
        <v>120</v>
      </c>
      <c r="D131" s="137" t="s">
        <v>116</v>
      </c>
      <c r="E131" s="138" t="s">
        <v>131</v>
      </c>
      <c r="F131" s="139" t="s">
        <v>132</v>
      </c>
      <c r="G131" s="140" t="s">
        <v>125</v>
      </c>
      <c r="H131" s="141">
        <v>1</v>
      </c>
      <c r="I131" s="141">
        <v>0</v>
      </c>
      <c r="J131" s="141">
        <f t="shared" si="0"/>
        <v>0</v>
      </c>
      <c r="K131" s="142"/>
      <c r="L131" s="29"/>
      <c r="M131" s="143" t="s">
        <v>1</v>
      </c>
      <c r="N131" s="144" t="s">
        <v>39</v>
      </c>
      <c r="O131" s="145">
        <v>11.657</v>
      </c>
      <c r="P131" s="145">
        <f t="shared" si="1"/>
        <v>11.657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U131" s="28"/>
      <c r="V131" s="179"/>
      <c r="W131" s="28"/>
      <c r="X131" s="28"/>
      <c r="Y131" s="28"/>
      <c r="Z131" s="28"/>
      <c r="AA131" s="28"/>
      <c r="AB131" s="28"/>
      <c r="AC131" s="28"/>
      <c r="AD131" s="28"/>
      <c r="AQ131" s="147" t="s">
        <v>120</v>
      </c>
      <c r="AS131" s="147" t="s">
        <v>116</v>
      </c>
      <c r="AT131" s="147" t="s">
        <v>121</v>
      </c>
      <c r="AX131" s="16" t="s">
        <v>113</v>
      </c>
      <c r="BD131" s="148">
        <f t="shared" si="4"/>
        <v>0</v>
      </c>
      <c r="BE131" s="148">
        <f t="shared" si="5"/>
        <v>0</v>
      </c>
      <c r="BF131" s="148">
        <f t="shared" si="6"/>
        <v>0</v>
      </c>
      <c r="BG131" s="148">
        <f t="shared" si="7"/>
        <v>0</v>
      </c>
      <c r="BH131" s="148">
        <f t="shared" si="8"/>
        <v>0</v>
      </c>
      <c r="BI131" s="16" t="s">
        <v>121</v>
      </c>
      <c r="BJ131" s="149">
        <f t="shared" si="9"/>
        <v>0</v>
      </c>
      <c r="BK131" s="16" t="s">
        <v>120</v>
      </c>
      <c r="BL131" s="147" t="s">
        <v>133</v>
      </c>
    </row>
    <row r="132" spans="1:64" s="2" customFormat="1" ht="24.2" customHeight="1">
      <c r="A132" s="28"/>
      <c r="B132" s="136"/>
      <c r="C132" s="137" t="s">
        <v>134</v>
      </c>
      <c r="D132" s="137" t="s">
        <v>116</v>
      </c>
      <c r="E132" s="138" t="s">
        <v>135</v>
      </c>
      <c r="F132" s="139" t="s">
        <v>136</v>
      </c>
      <c r="G132" s="140" t="s">
        <v>125</v>
      </c>
      <c r="H132" s="141">
        <v>1</v>
      </c>
      <c r="I132" s="141">
        <v>0</v>
      </c>
      <c r="J132" s="141">
        <f t="shared" si="0"/>
        <v>0</v>
      </c>
      <c r="K132" s="142"/>
      <c r="L132" s="29"/>
      <c r="M132" s="143" t="s">
        <v>1</v>
      </c>
      <c r="N132" s="144" t="s">
        <v>39</v>
      </c>
      <c r="O132" s="145">
        <v>19.902000000000001</v>
      </c>
      <c r="P132" s="145">
        <f t="shared" si="1"/>
        <v>19.902000000000001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U132" s="28"/>
      <c r="V132" s="179"/>
      <c r="W132" s="28"/>
      <c r="X132" s="28"/>
      <c r="Y132" s="28"/>
      <c r="Z132" s="28"/>
      <c r="AA132" s="28"/>
      <c r="AB132" s="28"/>
      <c r="AC132" s="28"/>
      <c r="AD132" s="28"/>
      <c r="AQ132" s="147" t="s">
        <v>120</v>
      </c>
      <c r="AS132" s="147" t="s">
        <v>116</v>
      </c>
      <c r="AT132" s="147" t="s">
        <v>121</v>
      </c>
      <c r="AX132" s="16" t="s">
        <v>113</v>
      </c>
      <c r="BD132" s="148">
        <f t="shared" si="4"/>
        <v>0</v>
      </c>
      <c r="BE132" s="148">
        <f t="shared" si="5"/>
        <v>0</v>
      </c>
      <c r="BF132" s="148">
        <f t="shared" si="6"/>
        <v>0</v>
      </c>
      <c r="BG132" s="148">
        <f t="shared" si="7"/>
        <v>0</v>
      </c>
      <c r="BH132" s="148">
        <f t="shared" si="8"/>
        <v>0</v>
      </c>
      <c r="BI132" s="16" t="s">
        <v>121</v>
      </c>
      <c r="BJ132" s="149">
        <f t="shared" si="9"/>
        <v>0</v>
      </c>
      <c r="BK132" s="16" t="s">
        <v>120</v>
      </c>
      <c r="BL132" s="147" t="s">
        <v>137</v>
      </c>
    </row>
    <row r="133" spans="1:64" s="2" customFormat="1" ht="24.2" customHeight="1">
      <c r="A133" s="28"/>
      <c r="B133" s="136"/>
      <c r="C133" s="137" t="s">
        <v>138</v>
      </c>
      <c r="D133" s="137" t="s">
        <v>116</v>
      </c>
      <c r="E133" s="138" t="s">
        <v>139</v>
      </c>
      <c r="F133" s="139" t="s">
        <v>140</v>
      </c>
      <c r="G133" s="140" t="s">
        <v>125</v>
      </c>
      <c r="H133" s="141">
        <v>1</v>
      </c>
      <c r="I133" s="141">
        <v>0</v>
      </c>
      <c r="J133" s="141">
        <f t="shared" si="0"/>
        <v>0</v>
      </c>
      <c r="K133" s="142"/>
      <c r="L133" s="29"/>
      <c r="M133" s="143" t="s">
        <v>1</v>
      </c>
      <c r="N133" s="144" t="s">
        <v>39</v>
      </c>
      <c r="O133" s="145">
        <v>31.658000000000001</v>
      </c>
      <c r="P133" s="145">
        <f t="shared" si="1"/>
        <v>31.658000000000001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8"/>
      <c r="V133" s="179"/>
      <c r="W133" s="28"/>
      <c r="X133" s="28"/>
      <c r="Y133" s="28"/>
      <c r="Z133" s="28"/>
      <c r="AA133" s="28"/>
      <c r="AB133" s="28"/>
      <c r="AC133" s="28"/>
      <c r="AD133" s="28"/>
      <c r="AQ133" s="147" t="s">
        <v>120</v>
      </c>
      <c r="AS133" s="147" t="s">
        <v>116</v>
      </c>
      <c r="AT133" s="147" t="s">
        <v>121</v>
      </c>
      <c r="AX133" s="16" t="s">
        <v>113</v>
      </c>
      <c r="BD133" s="148">
        <f t="shared" si="4"/>
        <v>0</v>
      </c>
      <c r="BE133" s="148">
        <f t="shared" si="5"/>
        <v>0</v>
      </c>
      <c r="BF133" s="148">
        <f t="shared" si="6"/>
        <v>0</v>
      </c>
      <c r="BG133" s="148">
        <f t="shared" si="7"/>
        <v>0</v>
      </c>
      <c r="BH133" s="148">
        <f t="shared" si="8"/>
        <v>0</v>
      </c>
      <c r="BI133" s="16" t="s">
        <v>121</v>
      </c>
      <c r="BJ133" s="149">
        <f t="shared" si="9"/>
        <v>0</v>
      </c>
      <c r="BK133" s="16" t="s">
        <v>120</v>
      </c>
      <c r="BL133" s="147" t="s">
        <v>141</v>
      </c>
    </row>
    <row r="134" spans="1:64" s="2" customFormat="1" ht="24.2" customHeight="1">
      <c r="A134" s="28"/>
      <c r="B134" s="136"/>
      <c r="C134" s="137" t="s">
        <v>142</v>
      </c>
      <c r="D134" s="137" t="s">
        <v>116</v>
      </c>
      <c r="E134" s="138" t="s">
        <v>143</v>
      </c>
      <c r="F134" s="139" t="s">
        <v>144</v>
      </c>
      <c r="G134" s="140" t="s">
        <v>125</v>
      </c>
      <c r="H134" s="141">
        <v>9</v>
      </c>
      <c r="I134" s="141">
        <v>0</v>
      </c>
      <c r="J134" s="141">
        <f t="shared" si="0"/>
        <v>0</v>
      </c>
      <c r="K134" s="142"/>
      <c r="L134" s="29"/>
      <c r="M134" s="143" t="s">
        <v>1</v>
      </c>
      <c r="N134" s="144" t="s">
        <v>39</v>
      </c>
      <c r="O134" s="145">
        <v>2.294</v>
      </c>
      <c r="P134" s="145">
        <f t="shared" si="1"/>
        <v>20.646000000000001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8"/>
      <c r="V134" s="179"/>
      <c r="W134" s="28"/>
      <c r="X134" s="28"/>
      <c r="Y134" s="28"/>
      <c r="Z134" s="28"/>
      <c r="AA134" s="28"/>
      <c r="AB134" s="28"/>
      <c r="AC134" s="28"/>
      <c r="AD134" s="28"/>
      <c r="AQ134" s="147" t="s">
        <v>120</v>
      </c>
      <c r="AS134" s="147" t="s">
        <v>116</v>
      </c>
      <c r="AT134" s="147" t="s">
        <v>121</v>
      </c>
      <c r="AX134" s="16" t="s">
        <v>113</v>
      </c>
      <c r="BD134" s="148">
        <f t="shared" si="4"/>
        <v>0</v>
      </c>
      <c r="BE134" s="148">
        <f t="shared" si="5"/>
        <v>0</v>
      </c>
      <c r="BF134" s="148">
        <f t="shared" si="6"/>
        <v>0</v>
      </c>
      <c r="BG134" s="148">
        <f t="shared" si="7"/>
        <v>0</v>
      </c>
      <c r="BH134" s="148">
        <f t="shared" si="8"/>
        <v>0</v>
      </c>
      <c r="BI134" s="16" t="s">
        <v>121</v>
      </c>
      <c r="BJ134" s="149">
        <f t="shared" si="9"/>
        <v>0</v>
      </c>
      <c r="BK134" s="16" t="s">
        <v>120</v>
      </c>
      <c r="BL134" s="147" t="s">
        <v>145</v>
      </c>
    </row>
    <row r="135" spans="1:64" s="2" customFormat="1" ht="24.2" customHeight="1">
      <c r="A135" s="28"/>
      <c r="B135" s="136"/>
      <c r="C135" s="137" t="s">
        <v>146</v>
      </c>
      <c r="D135" s="137" t="s">
        <v>116</v>
      </c>
      <c r="E135" s="138" t="s">
        <v>147</v>
      </c>
      <c r="F135" s="139" t="s">
        <v>148</v>
      </c>
      <c r="G135" s="140" t="s">
        <v>125</v>
      </c>
      <c r="H135" s="141">
        <v>1</v>
      </c>
      <c r="I135" s="141">
        <v>0</v>
      </c>
      <c r="J135" s="141">
        <f t="shared" si="0"/>
        <v>0</v>
      </c>
      <c r="K135" s="142"/>
      <c r="L135" s="29"/>
      <c r="M135" s="143" t="s">
        <v>1</v>
      </c>
      <c r="N135" s="144" t="s">
        <v>39</v>
      </c>
      <c r="O135" s="145">
        <v>4.556</v>
      </c>
      <c r="P135" s="145">
        <f t="shared" si="1"/>
        <v>4.556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8"/>
      <c r="V135" s="179"/>
      <c r="W135" s="28"/>
      <c r="X135" s="28"/>
      <c r="Y135" s="28"/>
      <c r="Z135" s="28"/>
      <c r="AA135" s="28"/>
      <c r="AB135" s="28"/>
      <c r="AC135" s="28"/>
      <c r="AD135" s="28"/>
      <c r="AQ135" s="147" t="s">
        <v>120</v>
      </c>
      <c r="AS135" s="147" t="s">
        <v>116</v>
      </c>
      <c r="AT135" s="147" t="s">
        <v>121</v>
      </c>
      <c r="AX135" s="16" t="s">
        <v>113</v>
      </c>
      <c r="BD135" s="148">
        <f t="shared" si="4"/>
        <v>0</v>
      </c>
      <c r="BE135" s="148">
        <f t="shared" si="5"/>
        <v>0</v>
      </c>
      <c r="BF135" s="148">
        <f t="shared" si="6"/>
        <v>0</v>
      </c>
      <c r="BG135" s="148">
        <f t="shared" si="7"/>
        <v>0</v>
      </c>
      <c r="BH135" s="148">
        <f t="shared" si="8"/>
        <v>0</v>
      </c>
      <c r="BI135" s="16" t="s">
        <v>121</v>
      </c>
      <c r="BJ135" s="149">
        <f t="shared" si="9"/>
        <v>0</v>
      </c>
      <c r="BK135" s="16" t="s">
        <v>120</v>
      </c>
      <c r="BL135" s="147" t="s">
        <v>149</v>
      </c>
    </row>
    <row r="136" spans="1:64" s="2" customFormat="1" ht="37.9" customHeight="1">
      <c r="A136" s="28"/>
      <c r="B136" s="136"/>
      <c r="C136" s="137" t="s">
        <v>150</v>
      </c>
      <c r="D136" s="137" t="s">
        <v>116</v>
      </c>
      <c r="E136" s="138" t="s">
        <v>151</v>
      </c>
      <c r="F136" s="139" t="s">
        <v>152</v>
      </c>
      <c r="G136" s="140" t="s">
        <v>125</v>
      </c>
      <c r="H136" s="141">
        <v>2</v>
      </c>
      <c r="I136" s="141">
        <v>0</v>
      </c>
      <c r="J136" s="141">
        <f t="shared" si="0"/>
        <v>0</v>
      </c>
      <c r="K136" s="142"/>
      <c r="L136" s="29"/>
      <c r="M136" s="143" t="s">
        <v>1</v>
      </c>
      <c r="N136" s="144" t="s">
        <v>39</v>
      </c>
      <c r="O136" s="145">
        <v>8.9369999999999994</v>
      </c>
      <c r="P136" s="145">
        <f t="shared" si="1"/>
        <v>17.873999999999999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8"/>
      <c r="V136" s="179"/>
      <c r="W136" s="28"/>
      <c r="X136" s="28"/>
      <c r="Y136" s="28"/>
      <c r="Z136" s="28"/>
      <c r="AA136" s="28"/>
      <c r="AB136" s="28"/>
      <c r="AC136" s="28"/>
      <c r="AD136" s="28"/>
      <c r="AQ136" s="147" t="s">
        <v>120</v>
      </c>
      <c r="AS136" s="147" t="s">
        <v>116</v>
      </c>
      <c r="AT136" s="147" t="s">
        <v>121</v>
      </c>
      <c r="AX136" s="16" t="s">
        <v>113</v>
      </c>
      <c r="BD136" s="148">
        <f t="shared" si="4"/>
        <v>0</v>
      </c>
      <c r="BE136" s="148">
        <f t="shared" si="5"/>
        <v>0</v>
      </c>
      <c r="BF136" s="148">
        <f t="shared" si="6"/>
        <v>0</v>
      </c>
      <c r="BG136" s="148">
        <f t="shared" si="7"/>
        <v>0</v>
      </c>
      <c r="BH136" s="148">
        <f t="shared" si="8"/>
        <v>0</v>
      </c>
      <c r="BI136" s="16" t="s">
        <v>121</v>
      </c>
      <c r="BJ136" s="149">
        <f t="shared" si="9"/>
        <v>0</v>
      </c>
      <c r="BK136" s="16" t="s">
        <v>120</v>
      </c>
      <c r="BL136" s="147" t="s">
        <v>153</v>
      </c>
    </row>
    <row r="137" spans="1:64" s="2" customFormat="1" ht="24.2" customHeight="1">
      <c r="A137" s="28"/>
      <c r="B137" s="136"/>
      <c r="C137" s="137" t="s">
        <v>154</v>
      </c>
      <c r="D137" s="137" t="s">
        <v>116</v>
      </c>
      <c r="E137" s="138" t="s">
        <v>155</v>
      </c>
      <c r="F137" s="139" t="s">
        <v>156</v>
      </c>
      <c r="G137" s="140" t="s">
        <v>125</v>
      </c>
      <c r="H137" s="141">
        <v>1</v>
      </c>
      <c r="I137" s="141">
        <v>0</v>
      </c>
      <c r="J137" s="141">
        <f t="shared" si="0"/>
        <v>0</v>
      </c>
      <c r="K137" s="142"/>
      <c r="L137" s="29"/>
      <c r="M137" s="143" t="s">
        <v>1</v>
      </c>
      <c r="N137" s="144" t="s">
        <v>39</v>
      </c>
      <c r="O137" s="145">
        <v>13.038</v>
      </c>
      <c r="P137" s="145">
        <f t="shared" si="1"/>
        <v>13.038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8"/>
      <c r="V137" s="179"/>
      <c r="W137" s="28"/>
      <c r="X137" s="28"/>
      <c r="Y137" s="28"/>
      <c r="Z137" s="28"/>
      <c r="AA137" s="28"/>
      <c r="AB137" s="28"/>
      <c r="AC137" s="28"/>
      <c r="AD137" s="28"/>
      <c r="AQ137" s="147" t="s">
        <v>120</v>
      </c>
      <c r="AS137" s="147" t="s">
        <v>116</v>
      </c>
      <c r="AT137" s="147" t="s">
        <v>121</v>
      </c>
      <c r="AX137" s="16" t="s">
        <v>113</v>
      </c>
      <c r="BD137" s="148">
        <f t="shared" si="4"/>
        <v>0</v>
      </c>
      <c r="BE137" s="148">
        <f t="shared" si="5"/>
        <v>0</v>
      </c>
      <c r="BF137" s="148">
        <f t="shared" si="6"/>
        <v>0</v>
      </c>
      <c r="BG137" s="148">
        <f t="shared" si="7"/>
        <v>0</v>
      </c>
      <c r="BH137" s="148">
        <f t="shared" si="8"/>
        <v>0</v>
      </c>
      <c r="BI137" s="16" t="s">
        <v>121</v>
      </c>
      <c r="BJ137" s="149">
        <f t="shared" si="9"/>
        <v>0</v>
      </c>
      <c r="BK137" s="16" t="s">
        <v>120</v>
      </c>
      <c r="BL137" s="147" t="s">
        <v>157</v>
      </c>
    </row>
    <row r="138" spans="1:64" s="2" customFormat="1" ht="24.2" customHeight="1">
      <c r="A138" s="28"/>
      <c r="B138" s="136"/>
      <c r="C138" s="137" t="s">
        <v>158</v>
      </c>
      <c r="D138" s="137" t="s">
        <v>116</v>
      </c>
      <c r="E138" s="138" t="s">
        <v>159</v>
      </c>
      <c r="F138" s="139" t="s">
        <v>160</v>
      </c>
      <c r="G138" s="140" t="s">
        <v>125</v>
      </c>
      <c r="H138" s="141">
        <v>1</v>
      </c>
      <c r="I138" s="141">
        <v>0</v>
      </c>
      <c r="J138" s="141">
        <f t="shared" si="0"/>
        <v>0</v>
      </c>
      <c r="K138" s="142"/>
      <c r="L138" s="29"/>
      <c r="M138" s="143" t="s">
        <v>1</v>
      </c>
      <c r="N138" s="144" t="s">
        <v>39</v>
      </c>
      <c r="O138" s="145">
        <v>16.571999999999999</v>
      </c>
      <c r="P138" s="145">
        <f t="shared" si="1"/>
        <v>16.571999999999999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8"/>
      <c r="V138" s="179"/>
      <c r="W138" s="28"/>
      <c r="X138" s="28"/>
      <c r="Y138" s="28"/>
      <c r="Z138" s="28"/>
      <c r="AA138" s="28"/>
      <c r="AB138" s="28"/>
      <c r="AC138" s="28"/>
      <c r="AD138" s="28"/>
      <c r="AQ138" s="147" t="s">
        <v>120</v>
      </c>
      <c r="AS138" s="147" t="s">
        <v>116</v>
      </c>
      <c r="AT138" s="147" t="s">
        <v>121</v>
      </c>
      <c r="AX138" s="16" t="s">
        <v>113</v>
      </c>
      <c r="BD138" s="148">
        <f t="shared" si="4"/>
        <v>0</v>
      </c>
      <c r="BE138" s="148">
        <f t="shared" si="5"/>
        <v>0</v>
      </c>
      <c r="BF138" s="148">
        <f t="shared" si="6"/>
        <v>0</v>
      </c>
      <c r="BG138" s="148">
        <f t="shared" si="7"/>
        <v>0</v>
      </c>
      <c r="BH138" s="148">
        <f t="shared" si="8"/>
        <v>0</v>
      </c>
      <c r="BI138" s="16" t="s">
        <v>121</v>
      </c>
      <c r="BJ138" s="149">
        <f t="shared" si="9"/>
        <v>0</v>
      </c>
      <c r="BK138" s="16" t="s">
        <v>120</v>
      </c>
      <c r="BL138" s="147" t="s">
        <v>161</v>
      </c>
    </row>
    <row r="139" spans="1:64" s="2" customFormat="1" ht="25.5" customHeight="1">
      <c r="A139" s="28"/>
      <c r="B139" s="136"/>
      <c r="C139" s="137" t="s">
        <v>162</v>
      </c>
      <c r="D139" s="137" t="s">
        <v>116</v>
      </c>
      <c r="E139" s="138" t="s">
        <v>163</v>
      </c>
      <c r="F139" s="139" t="s">
        <v>164</v>
      </c>
      <c r="G139" s="140" t="s">
        <v>125</v>
      </c>
      <c r="H139" s="141">
        <v>19</v>
      </c>
      <c r="I139" s="141">
        <v>0</v>
      </c>
      <c r="J139" s="141">
        <f t="shared" si="0"/>
        <v>0</v>
      </c>
      <c r="K139" s="142"/>
      <c r="L139" s="29"/>
      <c r="M139" s="143" t="s">
        <v>1</v>
      </c>
      <c r="N139" s="144" t="s">
        <v>39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8"/>
      <c r="V139" s="179"/>
      <c r="W139" s="28"/>
      <c r="X139" s="28"/>
      <c r="Y139" s="28"/>
      <c r="Z139" s="28"/>
      <c r="AA139" s="28"/>
      <c r="AB139" s="28"/>
      <c r="AC139" s="28"/>
      <c r="AD139" s="28"/>
      <c r="AQ139" s="147" t="s">
        <v>165</v>
      </c>
      <c r="AS139" s="147" t="s">
        <v>116</v>
      </c>
      <c r="AT139" s="147" t="s">
        <v>121</v>
      </c>
      <c r="AX139" s="16" t="s">
        <v>113</v>
      </c>
      <c r="BD139" s="148">
        <f t="shared" si="4"/>
        <v>0</v>
      </c>
      <c r="BE139" s="148">
        <f t="shared" si="5"/>
        <v>0</v>
      </c>
      <c r="BF139" s="148">
        <f t="shared" si="6"/>
        <v>0</v>
      </c>
      <c r="BG139" s="148">
        <f t="shared" si="7"/>
        <v>0</v>
      </c>
      <c r="BH139" s="148">
        <f t="shared" si="8"/>
        <v>0</v>
      </c>
      <c r="BI139" s="16" t="s">
        <v>121</v>
      </c>
      <c r="BJ139" s="149">
        <f t="shared" si="9"/>
        <v>0</v>
      </c>
      <c r="BK139" s="16" t="s">
        <v>165</v>
      </c>
      <c r="BL139" s="147" t="s">
        <v>166</v>
      </c>
    </row>
    <row r="140" spans="1:64" s="12" customFormat="1" ht="22.9" customHeight="1">
      <c r="B140" s="124"/>
      <c r="D140" s="125" t="s">
        <v>72</v>
      </c>
      <c r="E140" s="134" t="s">
        <v>167</v>
      </c>
      <c r="F140" s="134" t="s">
        <v>168</v>
      </c>
      <c r="J140" s="135">
        <f>BJ140</f>
        <v>0</v>
      </c>
      <c r="L140" s="124"/>
      <c r="M140" s="128"/>
      <c r="N140" s="129"/>
      <c r="O140" s="129"/>
      <c r="P140" s="130">
        <f>SUM(P141:P149)</f>
        <v>114.5925</v>
      </c>
      <c r="Q140" s="129"/>
      <c r="R140" s="130">
        <f>SUM(R141:R149)</f>
        <v>0.188</v>
      </c>
      <c r="S140" s="129"/>
      <c r="T140" s="131">
        <f>SUM(T141:T149)</f>
        <v>0</v>
      </c>
      <c r="V140" s="185"/>
      <c r="AQ140" s="125" t="s">
        <v>81</v>
      </c>
      <c r="AS140" s="132" t="s">
        <v>72</v>
      </c>
      <c r="AT140" s="132" t="s">
        <v>81</v>
      </c>
      <c r="AX140" s="125" t="s">
        <v>113</v>
      </c>
      <c r="BJ140" s="133">
        <f>SUM(BJ141:BJ149)</f>
        <v>0</v>
      </c>
    </row>
    <row r="141" spans="1:64" s="2" customFormat="1" ht="24.2" customHeight="1">
      <c r="A141" s="28"/>
      <c r="B141" s="136"/>
      <c r="C141" s="137" t="s">
        <v>169</v>
      </c>
      <c r="D141" s="137" t="s">
        <v>116</v>
      </c>
      <c r="E141" s="138" t="s">
        <v>170</v>
      </c>
      <c r="F141" s="139" t="s">
        <v>171</v>
      </c>
      <c r="G141" s="140" t="s">
        <v>119</v>
      </c>
      <c r="H141" s="141">
        <v>20</v>
      </c>
      <c r="I141" s="141">
        <v>0</v>
      </c>
      <c r="J141" s="141">
        <f>ROUND(I141*H141,3)</f>
        <v>0</v>
      </c>
      <c r="K141" s="142"/>
      <c r="L141" s="29"/>
      <c r="M141" s="143" t="s">
        <v>1</v>
      </c>
      <c r="N141" s="144" t="s">
        <v>39</v>
      </c>
      <c r="O141" s="145">
        <v>0.85</v>
      </c>
      <c r="P141" s="145">
        <f>O141*H141</f>
        <v>17</v>
      </c>
      <c r="Q141" s="145">
        <v>9.4000000000000004E-3</v>
      </c>
      <c r="R141" s="145">
        <f>Q141*H141</f>
        <v>0.188</v>
      </c>
      <c r="S141" s="145">
        <v>0</v>
      </c>
      <c r="T141" s="146">
        <f>S141*H141</f>
        <v>0</v>
      </c>
      <c r="U141" s="28"/>
      <c r="V141" s="179"/>
      <c r="W141" s="28"/>
      <c r="X141" s="28"/>
      <c r="Y141" s="28"/>
      <c r="Z141" s="28"/>
      <c r="AA141" s="28"/>
      <c r="AB141" s="28"/>
      <c r="AC141" s="28"/>
      <c r="AD141" s="28"/>
      <c r="AQ141" s="147" t="s">
        <v>120</v>
      </c>
      <c r="AS141" s="147" t="s">
        <v>116</v>
      </c>
      <c r="AT141" s="147" t="s">
        <v>121</v>
      </c>
      <c r="AX141" s="16" t="s">
        <v>113</v>
      </c>
      <c r="BD141" s="148">
        <f>IF(N141="základná",J141,0)</f>
        <v>0</v>
      </c>
      <c r="BE141" s="148">
        <f>IF(N141="znížená",J141,0)</f>
        <v>0</v>
      </c>
      <c r="BF141" s="148">
        <f>IF(N141="zákl. prenesená",J141,0)</f>
        <v>0</v>
      </c>
      <c r="BG141" s="148">
        <f>IF(N141="zníž. prenesená",J141,0)</f>
        <v>0</v>
      </c>
      <c r="BH141" s="148">
        <f>IF(N141="nulová",J141,0)</f>
        <v>0</v>
      </c>
      <c r="BI141" s="16" t="s">
        <v>121</v>
      </c>
      <c r="BJ141" s="149">
        <f>ROUND(I141*H141,3)</f>
        <v>0</v>
      </c>
      <c r="BK141" s="16" t="s">
        <v>120</v>
      </c>
      <c r="BL141" s="147" t="s">
        <v>172</v>
      </c>
    </row>
    <row r="142" spans="1:64" s="2" customFormat="1" ht="24.2" customHeight="1">
      <c r="A142" s="28"/>
      <c r="B142" s="136"/>
      <c r="C142" s="137" t="s">
        <v>173</v>
      </c>
      <c r="D142" s="137" t="s">
        <v>116</v>
      </c>
      <c r="E142" s="138" t="s">
        <v>174</v>
      </c>
      <c r="F142" s="139" t="s">
        <v>175</v>
      </c>
      <c r="G142" s="140" t="s">
        <v>119</v>
      </c>
      <c r="H142" s="141">
        <v>20</v>
      </c>
      <c r="I142" s="141">
        <v>0</v>
      </c>
      <c r="J142" s="141">
        <f>ROUND(I142*H142,3)</f>
        <v>0</v>
      </c>
      <c r="K142" s="142"/>
      <c r="L142" s="29"/>
      <c r="M142" s="143" t="s">
        <v>1</v>
      </c>
      <c r="N142" s="144" t="s">
        <v>39</v>
      </c>
      <c r="O142" s="145">
        <v>0.36499999999999999</v>
      </c>
      <c r="P142" s="145">
        <f>O142*H142</f>
        <v>7.3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U142" s="28"/>
      <c r="V142" s="179"/>
      <c r="W142" s="28"/>
      <c r="X142" s="28"/>
      <c r="Y142" s="28"/>
      <c r="Z142" s="28"/>
      <c r="AA142" s="28"/>
      <c r="AB142" s="28"/>
      <c r="AC142" s="28"/>
      <c r="AD142" s="28"/>
      <c r="AQ142" s="147" t="s">
        <v>120</v>
      </c>
      <c r="AS142" s="147" t="s">
        <v>116</v>
      </c>
      <c r="AT142" s="147" t="s">
        <v>121</v>
      </c>
      <c r="AX142" s="16" t="s">
        <v>113</v>
      </c>
      <c r="BD142" s="148">
        <f>IF(N142="základná",J142,0)</f>
        <v>0</v>
      </c>
      <c r="BE142" s="148">
        <f>IF(N142="znížená",J142,0)</f>
        <v>0</v>
      </c>
      <c r="BF142" s="148">
        <f>IF(N142="zákl. prenesená",J142,0)</f>
        <v>0</v>
      </c>
      <c r="BG142" s="148">
        <f>IF(N142="zníž. prenesená",J142,0)</f>
        <v>0</v>
      </c>
      <c r="BH142" s="148">
        <f>IF(N142="nulová",J142,0)</f>
        <v>0</v>
      </c>
      <c r="BI142" s="16" t="s">
        <v>121</v>
      </c>
      <c r="BJ142" s="149">
        <f>ROUND(I142*H142,3)</f>
        <v>0</v>
      </c>
      <c r="BK142" s="16" t="s">
        <v>120</v>
      </c>
      <c r="BL142" s="147" t="s">
        <v>176</v>
      </c>
    </row>
    <row r="143" spans="1:64" s="2" customFormat="1" ht="37.9" customHeight="1">
      <c r="A143" s="28"/>
      <c r="B143" s="136"/>
      <c r="C143" s="137" t="s">
        <v>177</v>
      </c>
      <c r="D143" s="137" t="s">
        <v>116</v>
      </c>
      <c r="E143" s="138" t="s">
        <v>178</v>
      </c>
      <c r="F143" s="139" t="s">
        <v>179</v>
      </c>
      <c r="G143" s="140" t="s">
        <v>119</v>
      </c>
      <c r="H143" s="141">
        <v>25.5</v>
      </c>
      <c r="I143" s="141">
        <v>0</v>
      </c>
      <c r="J143" s="141">
        <f>ROUND(I143*H143,3)</f>
        <v>0</v>
      </c>
      <c r="K143" s="142"/>
      <c r="L143" s="29"/>
      <c r="M143" s="143" t="s">
        <v>1</v>
      </c>
      <c r="N143" s="144" t="s">
        <v>39</v>
      </c>
      <c r="O143" s="145">
        <v>0.14699999999999999</v>
      </c>
      <c r="P143" s="145">
        <f>O143*H143</f>
        <v>3.7484999999999999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U143" s="28"/>
      <c r="V143" s="179"/>
      <c r="W143" s="28"/>
      <c r="X143" s="28"/>
      <c r="Y143" s="28"/>
      <c r="Z143" s="28"/>
      <c r="AA143" s="28"/>
      <c r="AB143" s="28"/>
      <c r="AC143" s="28"/>
      <c r="AD143" s="28"/>
      <c r="AQ143" s="147" t="s">
        <v>120</v>
      </c>
      <c r="AS143" s="147" t="s">
        <v>116</v>
      </c>
      <c r="AT143" s="147" t="s">
        <v>121</v>
      </c>
      <c r="AX143" s="16" t="s">
        <v>113</v>
      </c>
      <c r="BD143" s="148">
        <f>IF(N143="základná",J143,0)</f>
        <v>0</v>
      </c>
      <c r="BE143" s="148">
        <f>IF(N143="znížená",J143,0)</f>
        <v>0</v>
      </c>
      <c r="BF143" s="148">
        <f>IF(N143="zákl. prenesená",J143,0)</f>
        <v>0</v>
      </c>
      <c r="BG143" s="148">
        <f>IF(N143="zníž. prenesená",J143,0)</f>
        <v>0</v>
      </c>
      <c r="BH143" s="148">
        <f>IF(N143="nulová",J143,0)</f>
        <v>0</v>
      </c>
      <c r="BI143" s="16" t="s">
        <v>121</v>
      </c>
      <c r="BJ143" s="149">
        <f>ROUND(I143*H143,3)</f>
        <v>0</v>
      </c>
      <c r="BK143" s="16" t="s">
        <v>120</v>
      </c>
      <c r="BL143" s="147" t="s">
        <v>180</v>
      </c>
    </row>
    <row r="144" spans="1:64" s="2" customFormat="1" ht="24.2" customHeight="1">
      <c r="A144" s="28"/>
      <c r="B144" s="136"/>
      <c r="C144" s="137" t="s">
        <v>181</v>
      </c>
      <c r="D144" s="137" t="s">
        <v>116</v>
      </c>
      <c r="E144" s="138" t="s">
        <v>182</v>
      </c>
      <c r="F144" s="139" t="s">
        <v>183</v>
      </c>
      <c r="G144" s="140" t="s">
        <v>119</v>
      </c>
      <c r="H144" s="141">
        <v>601</v>
      </c>
      <c r="I144" s="141">
        <v>0</v>
      </c>
      <c r="J144" s="141">
        <f>ROUND(I144*H144,3)</f>
        <v>0</v>
      </c>
      <c r="K144" s="142"/>
      <c r="L144" s="29"/>
      <c r="M144" s="143" t="s">
        <v>1</v>
      </c>
      <c r="N144" s="144" t="s">
        <v>39</v>
      </c>
      <c r="O144" s="145">
        <v>2.4E-2</v>
      </c>
      <c r="P144" s="145">
        <f>O144*H144</f>
        <v>14.423999999999999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U144" s="28"/>
      <c r="V144" s="179"/>
      <c r="W144" s="28"/>
      <c r="X144" s="28"/>
      <c r="Y144" s="28"/>
      <c r="Z144" s="28"/>
      <c r="AA144" s="28"/>
      <c r="AB144" s="28"/>
      <c r="AC144" s="28"/>
      <c r="AD144" s="28"/>
      <c r="AQ144" s="147" t="s">
        <v>120</v>
      </c>
      <c r="AS144" s="147" t="s">
        <v>116</v>
      </c>
      <c r="AT144" s="147" t="s">
        <v>121</v>
      </c>
      <c r="AX144" s="16" t="s">
        <v>113</v>
      </c>
      <c r="BD144" s="148">
        <f>IF(N144="základná",J144,0)</f>
        <v>0</v>
      </c>
      <c r="BE144" s="148">
        <f>IF(N144="znížená",J144,0)</f>
        <v>0</v>
      </c>
      <c r="BF144" s="148">
        <f>IF(N144="zákl. prenesená",J144,0)</f>
        <v>0</v>
      </c>
      <c r="BG144" s="148">
        <f>IF(N144="zníž. prenesená",J144,0)</f>
        <v>0</v>
      </c>
      <c r="BH144" s="148">
        <f>IF(N144="nulová",J144,0)</f>
        <v>0</v>
      </c>
      <c r="BI144" s="16" t="s">
        <v>121</v>
      </c>
      <c r="BJ144" s="149">
        <f>ROUND(I144*H144,3)</f>
        <v>0</v>
      </c>
      <c r="BK144" s="16" t="s">
        <v>120</v>
      </c>
      <c r="BL144" s="147" t="s">
        <v>184</v>
      </c>
    </row>
    <row r="145" spans="1:64" s="13" customFormat="1">
      <c r="B145" s="150"/>
      <c r="D145" s="151" t="s">
        <v>185</v>
      </c>
      <c r="E145" s="152" t="s">
        <v>1</v>
      </c>
      <c r="F145" s="153" t="s">
        <v>186</v>
      </c>
      <c r="H145" s="154">
        <v>601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V145" s="186"/>
      <c r="AS145" s="152" t="s">
        <v>185</v>
      </c>
      <c r="AT145" s="152" t="s">
        <v>121</v>
      </c>
      <c r="AU145" s="13" t="s">
        <v>121</v>
      </c>
      <c r="AV145" s="13" t="s">
        <v>28</v>
      </c>
      <c r="AW145" s="13" t="s">
        <v>81</v>
      </c>
      <c r="AX145" s="152" t="s">
        <v>113</v>
      </c>
    </row>
    <row r="146" spans="1:64" s="2" customFormat="1" ht="24.2" customHeight="1">
      <c r="A146" s="28"/>
      <c r="B146" s="136"/>
      <c r="C146" s="137" t="s">
        <v>187</v>
      </c>
      <c r="D146" s="137" t="s">
        <v>116</v>
      </c>
      <c r="E146" s="138" t="s">
        <v>188</v>
      </c>
      <c r="F146" s="139" t="s">
        <v>189</v>
      </c>
      <c r="G146" s="140" t="s">
        <v>119</v>
      </c>
      <c r="H146" s="141">
        <v>601</v>
      </c>
      <c r="I146" s="141">
        <v>0</v>
      </c>
      <c r="J146" s="141">
        <f>ROUND(I146*H146,3)</f>
        <v>0</v>
      </c>
      <c r="K146" s="142"/>
      <c r="L146" s="29"/>
      <c r="M146" s="143" t="s">
        <v>1</v>
      </c>
      <c r="N146" s="144" t="s">
        <v>39</v>
      </c>
      <c r="O146" s="145">
        <v>8.8999999999999996E-2</v>
      </c>
      <c r="P146" s="145">
        <f>O146*H146</f>
        <v>53.488999999999997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U146" s="28"/>
      <c r="V146" s="179"/>
      <c r="W146" s="28"/>
      <c r="X146" s="28"/>
      <c r="Y146" s="28"/>
      <c r="Z146" s="28"/>
      <c r="AA146" s="28"/>
      <c r="AB146" s="28"/>
      <c r="AC146" s="28"/>
      <c r="AD146" s="28"/>
      <c r="AQ146" s="147" t="s">
        <v>120</v>
      </c>
      <c r="AS146" s="147" t="s">
        <v>116</v>
      </c>
      <c r="AT146" s="147" t="s">
        <v>121</v>
      </c>
      <c r="AX146" s="16" t="s">
        <v>113</v>
      </c>
      <c r="BD146" s="148">
        <f>IF(N146="základná",J146,0)</f>
        <v>0</v>
      </c>
      <c r="BE146" s="148">
        <f>IF(N146="znížená",J146,0)</f>
        <v>0</v>
      </c>
      <c r="BF146" s="148">
        <f>IF(N146="zákl. prenesená",J146,0)</f>
        <v>0</v>
      </c>
      <c r="BG146" s="148">
        <f>IF(N146="zníž. prenesená",J146,0)</f>
        <v>0</v>
      </c>
      <c r="BH146" s="148">
        <f>IF(N146="nulová",J146,0)</f>
        <v>0</v>
      </c>
      <c r="BI146" s="16" t="s">
        <v>121</v>
      </c>
      <c r="BJ146" s="149">
        <f>ROUND(I146*H146,3)</f>
        <v>0</v>
      </c>
      <c r="BK146" s="16" t="s">
        <v>120</v>
      </c>
      <c r="BL146" s="147" t="s">
        <v>190</v>
      </c>
    </row>
    <row r="147" spans="1:64" s="2" customFormat="1" ht="24.2" customHeight="1">
      <c r="A147" s="28"/>
      <c r="B147" s="136"/>
      <c r="C147" s="137" t="s">
        <v>191</v>
      </c>
      <c r="D147" s="137" t="s">
        <v>116</v>
      </c>
      <c r="E147" s="138" t="s">
        <v>192</v>
      </c>
      <c r="F147" s="139" t="s">
        <v>193</v>
      </c>
      <c r="G147" s="140" t="s">
        <v>119</v>
      </c>
      <c r="H147" s="141">
        <v>601</v>
      </c>
      <c r="I147" s="141">
        <v>0</v>
      </c>
      <c r="J147" s="141">
        <f>ROUND(I147*H147,3)</f>
        <v>0</v>
      </c>
      <c r="K147" s="142"/>
      <c r="L147" s="29"/>
      <c r="M147" s="143" t="s">
        <v>1</v>
      </c>
      <c r="N147" s="144" t="s">
        <v>39</v>
      </c>
      <c r="O147" s="145">
        <v>1E-3</v>
      </c>
      <c r="P147" s="145">
        <f>O147*H147</f>
        <v>0.60099999999999998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U147" s="28"/>
      <c r="V147" s="179"/>
      <c r="W147" s="28"/>
      <c r="X147" s="28"/>
      <c r="Y147" s="28"/>
      <c r="Z147" s="28"/>
      <c r="AA147" s="28"/>
      <c r="AB147" s="28"/>
      <c r="AC147" s="28"/>
      <c r="AD147" s="28"/>
      <c r="AQ147" s="147" t="s">
        <v>120</v>
      </c>
      <c r="AS147" s="147" t="s">
        <v>116</v>
      </c>
      <c r="AT147" s="147" t="s">
        <v>121</v>
      </c>
      <c r="AX147" s="16" t="s">
        <v>113</v>
      </c>
      <c r="BD147" s="148">
        <f>IF(N147="základná",J147,0)</f>
        <v>0</v>
      </c>
      <c r="BE147" s="148">
        <f>IF(N147="znížená",J147,0)</f>
        <v>0</v>
      </c>
      <c r="BF147" s="148">
        <f>IF(N147="zákl. prenesená",J147,0)</f>
        <v>0</v>
      </c>
      <c r="BG147" s="148">
        <f>IF(N147="zníž. prenesená",J147,0)</f>
        <v>0</v>
      </c>
      <c r="BH147" s="148">
        <f>IF(N147="nulová",J147,0)</f>
        <v>0</v>
      </c>
      <c r="BI147" s="16" t="s">
        <v>121</v>
      </c>
      <c r="BJ147" s="149">
        <f>ROUND(I147*H147,3)</f>
        <v>0</v>
      </c>
      <c r="BK147" s="16" t="s">
        <v>120</v>
      </c>
      <c r="BL147" s="147" t="s">
        <v>194</v>
      </c>
    </row>
    <row r="148" spans="1:64" s="2" customFormat="1" ht="24.2" customHeight="1">
      <c r="A148" s="28"/>
      <c r="B148" s="136"/>
      <c r="C148" s="137" t="s">
        <v>195</v>
      </c>
      <c r="D148" s="137" t="s">
        <v>116</v>
      </c>
      <c r="E148" s="138" t="s">
        <v>196</v>
      </c>
      <c r="F148" s="139" t="s">
        <v>197</v>
      </c>
      <c r="G148" s="140" t="s">
        <v>119</v>
      </c>
      <c r="H148" s="141">
        <v>1202</v>
      </c>
      <c r="I148" s="141">
        <v>0</v>
      </c>
      <c r="J148" s="141">
        <f>ROUND(I148*H148,3)</f>
        <v>0</v>
      </c>
      <c r="K148" s="142"/>
      <c r="L148" s="29"/>
      <c r="M148" s="143" t="s">
        <v>1</v>
      </c>
      <c r="N148" s="144" t="s">
        <v>39</v>
      </c>
      <c r="O148" s="145">
        <v>1.4999999999999999E-2</v>
      </c>
      <c r="P148" s="145">
        <f>O148*H148</f>
        <v>18.029999999999998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U148" s="28"/>
      <c r="V148" s="179"/>
      <c r="W148" s="28"/>
      <c r="X148" s="28"/>
      <c r="Y148" s="28"/>
      <c r="Z148" s="28"/>
      <c r="AA148" s="28"/>
      <c r="AB148" s="28"/>
      <c r="AC148" s="28"/>
      <c r="AD148" s="28"/>
      <c r="AQ148" s="147" t="s">
        <v>120</v>
      </c>
      <c r="AS148" s="147" t="s">
        <v>116</v>
      </c>
      <c r="AT148" s="147" t="s">
        <v>121</v>
      </c>
      <c r="AX148" s="16" t="s">
        <v>113</v>
      </c>
      <c r="BD148" s="148">
        <f>IF(N148="základná",J148,0)</f>
        <v>0</v>
      </c>
      <c r="BE148" s="148">
        <f>IF(N148="znížená",J148,0)</f>
        <v>0</v>
      </c>
      <c r="BF148" s="148">
        <f>IF(N148="zákl. prenesená",J148,0)</f>
        <v>0</v>
      </c>
      <c r="BG148" s="148">
        <f>IF(N148="zníž. prenesená",J148,0)</f>
        <v>0</v>
      </c>
      <c r="BH148" s="148">
        <f>IF(N148="nulová",J148,0)</f>
        <v>0</v>
      </c>
      <c r="BI148" s="16" t="s">
        <v>121</v>
      </c>
      <c r="BJ148" s="149">
        <f>ROUND(I148*H148,3)</f>
        <v>0</v>
      </c>
      <c r="BK148" s="16" t="s">
        <v>120</v>
      </c>
      <c r="BL148" s="147" t="s">
        <v>198</v>
      </c>
    </row>
    <row r="149" spans="1:64" s="13" customFormat="1">
      <c r="B149" s="150"/>
      <c r="D149" s="151" t="s">
        <v>185</v>
      </c>
      <c r="E149" s="152" t="s">
        <v>1</v>
      </c>
      <c r="F149" s="153" t="s">
        <v>199</v>
      </c>
      <c r="H149" s="154">
        <v>1202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V149" s="186"/>
      <c r="AS149" s="152" t="s">
        <v>185</v>
      </c>
      <c r="AT149" s="152" t="s">
        <v>121</v>
      </c>
      <c r="AU149" s="13" t="s">
        <v>121</v>
      </c>
      <c r="AV149" s="13" t="s">
        <v>28</v>
      </c>
      <c r="AW149" s="13" t="s">
        <v>81</v>
      </c>
      <c r="AX149" s="152" t="s">
        <v>113</v>
      </c>
    </row>
    <row r="150" spans="1:64" s="12" customFormat="1" ht="22.9" customHeight="1">
      <c r="B150" s="124"/>
      <c r="D150" s="125" t="s">
        <v>72</v>
      </c>
      <c r="E150" s="134" t="s">
        <v>200</v>
      </c>
      <c r="F150" s="134" t="s">
        <v>201</v>
      </c>
      <c r="J150" s="135">
        <f>BJ150</f>
        <v>0</v>
      </c>
      <c r="L150" s="124"/>
      <c r="M150" s="128"/>
      <c r="N150" s="129"/>
      <c r="O150" s="129"/>
      <c r="P150" s="130">
        <f>SUM(P151:P171)</f>
        <v>15.693099999999998</v>
      </c>
      <c r="Q150" s="129"/>
      <c r="R150" s="130">
        <f>SUM(R151:R171)</f>
        <v>1.0629</v>
      </c>
      <c r="S150" s="129"/>
      <c r="T150" s="131">
        <f>SUM(T151:T171)</f>
        <v>0</v>
      </c>
      <c r="V150" s="185"/>
      <c r="AQ150" s="125" t="s">
        <v>81</v>
      </c>
      <c r="AS150" s="132" t="s">
        <v>72</v>
      </c>
      <c r="AT150" s="132" t="s">
        <v>81</v>
      </c>
      <c r="AX150" s="125" t="s">
        <v>113</v>
      </c>
      <c r="BJ150" s="133">
        <f>SUM(BJ151:BJ171)</f>
        <v>0</v>
      </c>
    </row>
    <row r="151" spans="1:64" s="2" customFormat="1" ht="37.9" customHeight="1">
      <c r="A151" s="28"/>
      <c r="B151" s="136"/>
      <c r="C151" s="137" t="s">
        <v>7</v>
      </c>
      <c r="D151" s="137" t="s">
        <v>116</v>
      </c>
      <c r="E151" s="138" t="s">
        <v>202</v>
      </c>
      <c r="F151" s="139" t="s">
        <v>203</v>
      </c>
      <c r="G151" s="140" t="s">
        <v>125</v>
      </c>
      <c r="H151" s="141">
        <v>5</v>
      </c>
      <c r="I151" s="141">
        <v>0</v>
      </c>
      <c r="J151" s="141">
        <f>ROUND(I151*H151,3)</f>
        <v>0</v>
      </c>
      <c r="K151" s="142"/>
      <c r="L151" s="29"/>
      <c r="M151" s="143" t="s">
        <v>1</v>
      </c>
      <c r="N151" s="144" t="s">
        <v>39</v>
      </c>
      <c r="O151" s="145">
        <v>1.167</v>
      </c>
      <c r="P151" s="145">
        <f>O151*H151</f>
        <v>5.835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U151" s="28"/>
      <c r="V151" s="179"/>
      <c r="W151" s="28"/>
      <c r="X151" s="28"/>
      <c r="Y151" s="28"/>
      <c r="Z151" s="28"/>
      <c r="AA151" s="28"/>
      <c r="AB151" s="28"/>
      <c r="AC151" s="28"/>
      <c r="AD151" s="28"/>
      <c r="AQ151" s="147" t="s">
        <v>120</v>
      </c>
      <c r="AS151" s="147" t="s">
        <v>116</v>
      </c>
      <c r="AT151" s="147" t="s">
        <v>121</v>
      </c>
      <c r="AX151" s="16" t="s">
        <v>113</v>
      </c>
      <c r="BD151" s="148">
        <f>IF(N151="základná",J151,0)</f>
        <v>0</v>
      </c>
      <c r="BE151" s="148">
        <f>IF(N151="znížená",J151,0)</f>
        <v>0</v>
      </c>
      <c r="BF151" s="148">
        <f>IF(N151="zákl. prenesená",J151,0)</f>
        <v>0</v>
      </c>
      <c r="BG151" s="148">
        <f>IF(N151="zníž. prenesená",J151,0)</f>
        <v>0</v>
      </c>
      <c r="BH151" s="148">
        <f>IF(N151="nulová",J151,0)</f>
        <v>0</v>
      </c>
      <c r="BI151" s="16" t="s">
        <v>121</v>
      </c>
      <c r="BJ151" s="149">
        <f>ROUND(I151*H151,3)</f>
        <v>0</v>
      </c>
      <c r="BK151" s="16" t="s">
        <v>120</v>
      </c>
      <c r="BL151" s="147" t="s">
        <v>204</v>
      </c>
    </row>
    <row r="152" spans="1:64" s="2" customFormat="1" ht="14.45" customHeight="1">
      <c r="A152" s="28"/>
      <c r="B152" s="136"/>
      <c r="C152" s="158" t="s">
        <v>205</v>
      </c>
      <c r="D152" s="158" t="s">
        <v>206</v>
      </c>
      <c r="E152" s="159" t="s">
        <v>207</v>
      </c>
      <c r="F152" s="160" t="s">
        <v>208</v>
      </c>
      <c r="G152" s="161" t="s">
        <v>209</v>
      </c>
      <c r="H152" s="162">
        <v>5</v>
      </c>
      <c r="I152" s="162">
        <v>0</v>
      </c>
      <c r="J152" s="162">
        <f>ROUND(I152*H152,3)</f>
        <v>0</v>
      </c>
      <c r="K152" s="163"/>
      <c r="L152" s="164"/>
      <c r="M152" s="165" t="s">
        <v>1</v>
      </c>
      <c r="N152" s="166" t="s">
        <v>39</v>
      </c>
      <c r="O152" s="145">
        <v>0</v>
      </c>
      <c r="P152" s="145">
        <f>O152*H152</f>
        <v>0</v>
      </c>
      <c r="Q152" s="145">
        <v>1E-3</v>
      </c>
      <c r="R152" s="145">
        <f>Q152*H152</f>
        <v>5.0000000000000001E-3</v>
      </c>
      <c r="S152" s="145">
        <v>0</v>
      </c>
      <c r="T152" s="146">
        <f>S152*H152</f>
        <v>0</v>
      </c>
      <c r="U152" s="28"/>
      <c r="V152" s="179"/>
      <c r="W152" s="28"/>
      <c r="X152" s="28"/>
      <c r="Y152" s="28"/>
      <c r="Z152" s="28"/>
      <c r="AA152" s="28"/>
      <c r="AB152" s="28"/>
      <c r="AC152" s="28"/>
      <c r="AD152" s="28"/>
      <c r="AQ152" s="147" t="s">
        <v>165</v>
      </c>
      <c r="AS152" s="147" t="s">
        <v>206</v>
      </c>
      <c r="AT152" s="147" t="s">
        <v>121</v>
      </c>
      <c r="AX152" s="16" t="s">
        <v>113</v>
      </c>
      <c r="BD152" s="148">
        <f>IF(N152="základná",J152,0)</f>
        <v>0</v>
      </c>
      <c r="BE152" s="148">
        <f>IF(N152="znížená",J152,0)</f>
        <v>0</v>
      </c>
      <c r="BF152" s="148">
        <f>IF(N152="zákl. prenesená",J152,0)</f>
        <v>0</v>
      </c>
      <c r="BG152" s="148">
        <f>IF(N152="zníž. prenesená",J152,0)</f>
        <v>0</v>
      </c>
      <c r="BH152" s="148">
        <f>IF(N152="nulová",J152,0)</f>
        <v>0</v>
      </c>
      <c r="BI152" s="16" t="s">
        <v>121</v>
      </c>
      <c r="BJ152" s="149">
        <f>ROUND(I152*H152,3)</f>
        <v>0</v>
      </c>
      <c r="BK152" s="16" t="s">
        <v>165</v>
      </c>
      <c r="BL152" s="147" t="s">
        <v>210</v>
      </c>
    </row>
    <row r="153" spans="1:64" s="2" customFormat="1" ht="14.45" customHeight="1">
      <c r="A153" s="28"/>
      <c r="B153" s="136"/>
      <c r="C153" s="158" t="s">
        <v>211</v>
      </c>
      <c r="D153" s="158" t="s">
        <v>206</v>
      </c>
      <c r="E153" s="159" t="s">
        <v>212</v>
      </c>
      <c r="F153" s="160" t="s">
        <v>213</v>
      </c>
      <c r="G153" s="161" t="s">
        <v>209</v>
      </c>
      <c r="H153" s="162">
        <v>0.5</v>
      </c>
      <c r="I153" s="162">
        <v>0</v>
      </c>
      <c r="J153" s="162">
        <f>ROUND(I153*H153,3)</f>
        <v>0</v>
      </c>
      <c r="K153" s="163"/>
      <c r="L153" s="164"/>
      <c r="M153" s="165" t="s">
        <v>1</v>
      </c>
      <c r="N153" s="166" t="s">
        <v>39</v>
      </c>
      <c r="O153" s="145">
        <v>0</v>
      </c>
      <c r="P153" s="145">
        <f>O153*H153</f>
        <v>0</v>
      </c>
      <c r="Q153" s="145">
        <v>1E-3</v>
      </c>
      <c r="R153" s="145">
        <f>Q153*H153</f>
        <v>5.0000000000000001E-4</v>
      </c>
      <c r="S153" s="145">
        <v>0</v>
      </c>
      <c r="T153" s="146">
        <f>S153*H153</f>
        <v>0</v>
      </c>
      <c r="U153" s="28"/>
      <c r="V153" s="179"/>
      <c r="W153" s="28"/>
      <c r="X153" s="28"/>
      <c r="Y153" s="28"/>
      <c r="Z153" s="28"/>
      <c r="AA153" s="28"/>
      <c r="AB153" s="28"/>
      <c r="AC153" s="28"/>
      <c r="AD153" s="28"/>
      <c r="AQ153" s="147" t="s">
        <v>146</v>
      </c>
      <c r="AS153" s="147" t="s">
        <v>206</v>
      </c>
      <c r="AT153" s="147" t="s">
        <v>121</v>
      </c>
      <c r="AX153" s="16" t="s">
        <v>113</v>
      </c>
      <c r="BD153" s="148">
        <f>IF(N153="základná",J153,0)</f>
        <v>0</v>
      </c>
      <c r="BE153" s="148">
        <f>IF(N153="znížená",J153,0)</f>
        <v>0</v>
      </c>
      <c r="BF153" s="148">
        <f>IF(N153="zákl. prenesená",J153,0)</f>
        <v>0</v>
      </c>
      <c r="BG153" s="148">
        <f>IF(N153="zníž. prenesená",J153,0)</f>
        <v>0</v>
      </c>
      <c r="BH153" s="148">
        <f>IF(N153="nulová",J153,0)</f>
        <v>0</v>
      </c>
      <c r="BI153" s="16" t="s">
        <v>121</v>
      </c>
      <c r="BJ153" s="149">
        <f>ROUND(I153*H153,3)</f>
        <v>0</v>
      </c>
      <c r="BK153" s="16" t="s">
        <v>120</v>
      </c>
      <c r="BL153" s="147" t="s">
        <v>214</v>
      </c>
    </row>
    <row r="154" spans="1:64" s="13" customFormat="1">
      <c r="B154" s="150"/>
      <c r="D154" s="151" t="s">
        <v>185</v>
      </c>
      <c r="E154" s="152" t="s">
        <v>1</v>
      </c>
      <c r="F154" s="153" t="s">
        <v>215</v>
      </c>
      <c r="H154" s="154">
        <v>0.5</v>
      </c>
      <c r="I154" s="154"/>
      <c r="L154" s="150"/>
      <c r="M154" s="155"/>
      <c r="N154" s="156"/>
      <c r="O154" s="156"/>
      <c r="P154" s="156"/>
      <c r="Q154" s="156"/>
      <c r="R154" s="156"/>
      <c r="S154" s="156"/>
      <c r="T154" s="157"/>
      <c r="V154" s="186"/>
      <c r="AS154" s="152" t="s">
        <v>185</v>
      </c>
      <c r="AT154" s="152" t="s">
        <v>121</v>
      </c>
      <c r="AU154" s="13" t="s">
        <v>121</v>
      </c>
      <c r="AV154" s="13" t="s">
        <v>28</v>
      </c>
      <c r="AW154" s="13" t="s">
        <v>81</v>
      </c>
      <c r="AX154" s="152" t="s">
        <v>113</v>
      </c>
    </row>
    <row r="155" spans="1:64" s="2" customFormat="1" ht="24.2" customHeight="1">
      <c r="A155" s="28"/>
      <c r="B155" s="136"/>
      <c r="C155" s="137" t="s">
        <v>216</v>
      </c>
      <c r="D155" s="137" t="s">
        <v>116</v>
      </c>
      <c r="E155" s="138" t="s">
        <v>217</v>
      </c>
      <c r="F155" s="139" t="s">
        <v>218</v>
      </c>
      <c r="G155" s="140" t="s">
        <v>125</v>
      </c>
      <c r="H155" s="141">
        <v>5</v>
      </c>
      <c r="I155" s="141">
        <v>0</v>
      </c>
      <c r="J155" s="141">
        <f>ROUND(I155*H155,3)</f>
        <v>0</v>
      </c>
      <c r="K155" s="142"/>
      <c r="L155" s="29"/>
      <c r="M155" s="143" t="s">
        <v>1</v>
      </c>
      <c r="N155" s="144" t="s">
        <v>39</v>
      </c>
      <c r="O155" s="145">
        <v>0.74312</v>
      </c>
      <c r="P155" s="145">
        <f>O155*H155</f>
        <v>3.7156000000000002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U155" s="28"/>
      <c r="V155" s="179"/>
      <c r="W155" s="28"/>
      <c r="X155" s="28"/>
      <c r="Y155" s="28"/>
      <c r="Z155" s="28"/>
      <c r="AA155" s="28"/>
      <c r="AB155" s="28"/>
      <c r="AC155" s="28"/>
      <c r="AD155" s="28"/>
      <c r="AQ155" s="147" t="s">
        <v>120</v>
      </c>
      <c r="AS155" s="147" t="s">
        <v>116</v>
      </c>
      <c r="AT155" s="147" t="s">
        <v>121</v>
      </c>
      <c r="AX155" s="16" t="s">
        <v>113</v>
      </c>
      <c r="BD155" s="148">
        <f>IF(N155="základná",J155,0)</f>
        <v>0</v>
      </c>
      <c r="BE155" s="148">
        <f>IF(N155="znížená",J155,0)</f>
        <v>0</v>
      </c>
      <c r="BF155" s="148">
        <f>IF(N155="zákl. prenesená",J155,0)</f>
        <v>0</v>
      </c>
      <c r="BG155" s="148">
        <f>IF(N155="zníž. prenesená",J155,0)</f>
        <v>0</v>
      </c>
      <c r="BH155" s="148">
        <f>IF(N155="nulová",J155,0)</f>
        <v>0</v>
      </c>
      <c r="BI155" s="16" t="s">
        <v>121</v>
      </c>
      <c r="BJ155" s="149">
        <f>ROUND(I155*H155,3)</f>
        <v>0</v>
      </c>
      <c r="BK155" s="16" t="s">
        <v>120</v>
      </c>
      <c r="BL155" s="147" t="s">
        <v>219</v>
      </c>
    </row>
    <row r="156" spans="1:64" s="2" customFormat="1" ht="14.45" customHeight="1">
      <c r="A156" s="28"/>
      <c r="B156" s="136"/>
      <c r="C156" s="158" t="s">
        <v>220</v>
      </c>
      <c r="D156" s="158" t="s">
        <v>206</v>
      </c>
      <c r="E156" s="159" t="s">
        <v>221</v>
      </c>
      <c r="F156" s="160" t="s">
        <v>222</v>
      </c>
      <c r="G156" s="161" t="s">
        <v>125</v>
      </c>
      <c r="H156" s="162">
        <v>2</v>
      </c>
      <c r="I156" s="162">
        <v>0</v>
      </c>
      <c r="J156" s="162">
        <f>ROUND(I156*H156,3)</f>
        <v>0</v>
      </c>
      <c r="K156" s="163"/>
      <c r="L156" s="164"/>
      <c r="M156" s="165" t="s">
        <v>1</v>
      </c>
      <c r="N156" s="166" t="s">
        <v>39</v>
      </c>
      <c r="O156" s="145">
        <v>0</v>
      </c>
      <c r="P156" s="145">
        <f>O156*H156</f>
        <v>0</v>
      </c>
      <c r="Q156" s="145">
        <v>0.01</v>
      </c>
      <c r="R156" s="145">
        <f>Q156*H156</f>
        <v>0.02</v>
      </c>
      <c r="S156" s="145">
        <v>0</v>
      </c>
      <c r="T156" s="146">
        <f>S156*H156</f>
        <v>0</v>
      </c>
      <c r="U156" s="28"/>
      <c r="V156" s="179"/>
      <c r="W156" s="28"/>
      <c r="X156" s="28"/>
      <c r="Y156" s="28"/>
      <c r="Z156" s="28"/>
      <c r="AA156" s="28"/>
      <c r="AB156" s="28"/>
      <c r="AC156" s="28"/>
      <c r="AD156" s="28"/>
      <c r="AQ156" s="147" t="s">
        <v>146</v>
      </c>
      <c r="AS156" s="147" t="s">
        <v>206</v>
      </c>
      <c r="AT156" s="147" t="s">
        <v>121</v>
      </c>
      <c r="AX156" s="16" t="s">
        <v>113</v>
      </c>
      <c r="BD156" s="148">
        <f>IF(N156="základná",J156,0)</f>
        <v>0</v>
      </c>
      <c r="BE156" s="148">
        <f>IF(N156="znížená",J156,0)</f>
        <v>0</v>
      </c>
      <c r="BF156" s="148">
        <f>IF(N156="zákl. prenesená",J156,0)</f>
        <v>0</v>
      </c>
      <c r="BG156" s="148">
        <f>IF(N156="zníž. prenesená",J156,0)</f>
        <v>0</v>
      </c>
      <c r="BH156" s="148">
        <f>IF(N156="nulová",J156,0)</f>
        <v>0</v>
      </c>
      <c r="BI156" s="16" t="s">
        <v>121</v>
      </c>
      <c r="BJ156" s="149">
        <f>ROUND(I156*H156,3)</f>
        <v>0</v>
      </c>
      <c r="BK156" s="16" t="s">
        <v>120</v>
      </c>
      <c r="BL156" s="147" t="s">
        <v>223</v>
      </c>
    </row>
    <row r="157" spans="1:64" s="2" customFormat="1" ht="14.45" customHeight="1">
      <c r="A157" s="28"/>
      <c r="B157" s="136"/>
      <c r="C157" s="158" t="s">
        <v>224</v>
      </c>
      <c r="D157" s="158" t="s">
        <v>206</v>
      </c>
      <c r="E157" s="159" t="s">
        <v>225</v>
      </c>
      <c r="F157" s="160" t="s">
        <v>226</v>
      </c>
      <c r="G157" s="161" t="s">
        <v>125</v>
      </c>
      <c r="H157" s="162">
        <v>1</v>
      </c>
      <c r="I157" s="162">
        <v>0</v>
      </c>
      <c r="J157" s="162">
        <f>ROUND(I157*H157,3)</f>
        <v>0</v>
      </c>
      <c r="K157" s="163"/>
      <c r="L157" s="164"/>
      <c r="M157" s="165" t="s">
        <v>1</v>
      </c>
      <c r="N157" s="166" t="s">
        <v>39</v>
      </c>
      <c r="O157" s="145">
        <v>0</v>
      </c>
      <c r="P157" s="145">
        <f>O157*H157</f>
        <v>0</v>
      </c>
      <c r="Q157" s="145">
        <v>0.01</v>
      </c>
      <c r="R157" s="145">
        <f>Q157*H157</f>
        <v>0.01</v>
      </c>
      <c r="S157" s="145">
        <v>0</v>
      </c>
      <c r="T157" s="146">
        <f>S157*H157</f>
        <v>0</v>
      </c>
      <c r="U157" s="28"/>
      <c r="V157" s="179"/>
      <c r="W157" s="28"/>
      <c r="X157" s="28"/>
      <c r="Y157" s="28"/>
      <c r="Z157" s="28"/>
      <c r="AA157" s="28"/>
      <c r="AB157" s="28"/>
      <c r="AC157" s="28"/>
      <c r="AD157" s="28"/>
      <c r="AQ157" s="147" t="s">
        <v>146</v>
      </c>
      <c r="AS157" s="147" t="s">
        <v>206</v>
      </c>
      <c r="AT157" s="147" t="s">
        <v>121</v>
      </c>
      <c r="AX157" s="16" t="s">
        <v>113</v>
      </c>
      <c r="BD157" s="148">
        <f>IF(N157="základná",J157,0)</f>
        <v>0</v>
      </c>
      <c r="BE157" s="148">
        <f>IF(N157="znížená",J157,0)</f>
        <v>0</v>
      </c>
      <c r="BF157" s="148">
        <f>IF(N157="zákl. prenesená",J157,0)</f>
        <v>0</v>
      </c>
      <c r="BG157" s="148">
        <f>IF(N157="zníž. prenesená",J157,0)</f>
        <v>0</v>
      </c>
      <c r="BH157" s="148">
        <f>IF(N157="nulová",J157,0)</f>
        <v>0</v>
      </c>
      <c r="BI157" s="16" t="s">
        <v>121</v>
      </c>
      <c r="BJ157" s="149">
        <f>ROUND(I157*H157,3)</f>
        <v>0</v>
      </c>
      <c r="BK157" s="16" t="s">
        <v>120</v>
      </c>
      <c r="BL157" s="147" t="s">
        <v>227</v>
      </c>
    </row>
    <row r="158" spans="1:64" s="2" customFormat="1" ht="14.45" customHeight="1">
      <c r="A158" s="28"/>
      <c r="B158" s="136"/>
      <c r="C158" s="158" t="s">
        <v>228</v>
      </c>
      <c r="D158" s="158" t="s">
        <v>206</v>
      </c>
      <c r="E158" s="159" t="s">
        <v>229</v>
      </c>
      <c r="F158" s="160" t="s">
        <v>230</v>
      </c>
      <c r="G158" s="161" t="s">
        <v>125</v>
      </c>
      <c r="H158" s="162">
        <v>2</v>
      </c>
      <c r="I158" s="162">
        <v>0</v>
      </c>
      <c r="J158" s="162">
        <f>ROUND(I158*H158,3)</f>
        <v>0</v>
      </c>
      <c r="K158" s="163"/>
      <c r="L158" s="164"/>
      <c r="M158" s="165" t="s">
        <v>1</v>
      </c>
      <c r="N158" s="166" t="s">
        <v>39</v>
      </c>
      <c r="O158" s="145">
        <v>0</v>
      </c>
      <c r="P158" s="145">
        <f>O158*H158</f>
        <v>0</v>
      </c>
      <c r="Q158" s="145">
        <v>0.01</v>
      </c>
      <c r="R158" s="145">
        <f>Q158*H158</f>
        <v>0.02</v>
      </c>
      <c r="S158" s="145">
        <v>0</v>
      </c>
      <c r="T158" s="146">
        <f>S158*H158</f>
        <v>0</v>
      </c>
      <c r="U158" s="28"/>
      <c r="V158" s="179"/>
      <c r="W158" s="28"/>
      <c r="X158" s="28"/>
      <c r="Y158" s="28"/>
      <c r="Z158" s="28"/>
      <c r="AA158" s="28"/>
      <c r="AB158" s="28"/>
      <c r="AC158" s="28"/>
      <c r="AD158" s="28"/>
      <c r="AQ158" s="147" t="s">
        <v>146</v>
      </c>
      <c r="AS158" s="147" t="s">
        <v>206</v>
      </c>
      <c r="AT158" s="147" t="s">
        <v>121</v>
      </c>
      <c r="AX158" s="16" t="s">
        <v>113</v>
      </c>
      <c r="BD158" s="148">
        <f>IF(N158="základná",J158,0)</f>
        <v>0</v>
      </c>
      <c r="BE158" s="148">
        <f>IF(N158="znížená",J158,0)</f>
        <v>0</v>
      </c>
      <c r="BF158" s="148">
        <f>IF(N158="zákl. prenesená",J158,0)</f>
        <v>0</v>
      </c>
      <c r="BG158" s="148">
        <f>IF(N158="zníž. prenesená",J158,0)</f>
        <v>0</v>
      </c>
      <c r="BH158" s="148">
        <f>IF(N158="nulová",J158,0)</f>
        <v>0</v>
      </c>
      <c r="BI158" s="16" t="s">
        <v>121</v>
      </c>
      <c r="BJ158" s="149">
        <f>ROUND(I158*H158,3)</f>
        <v>0</v>
      </c>
      <c r="BK158" s="16" t="s">
        <v>120</v>
      </c>
      <c r="BL158" s="147" t="s">
        <v>231</v>
      </c>
    </row>
    <row r="159" spans="1:64" s="2" customFormat="1" ht="14.45" customHeight="1">
      <c r="A159" s="28"/>
      <c r="B159" s="136"/>
      <c r="C159" s="158" t="s">
        <v>232</v>
      </c>
      <c r="D159" s="158" t="s">
        <v>206</v>
      </c>
      <c r="E159" s="159" t="s">
        <v>233</v>
      </c>
      <c r="F159" s="160" t="s">
        <v>234</v>
      </c>
      <c r="G159" s="161" t="s">
        <v>235</v>
      </c>
      <c r="H159" s="162">
        <v>1</v>
      </c>
      <c r="I159" s="162">
        <v>0</v>
      </c>
      <c r="J159" s="162">
        <f>ROUND(I159*H159,3)</f>
        <v>0</v>
      </c>
      <c r="K159" s="163"/>
      <c r="L159" s="164"/>
      <c r="M159" s="165" t="s">
        <v>1</v>
      </c>
      <c r="N159" s="166" t="s">
        <v>39</v>
      </c>
      <c r="O159" s="145">
        <v>0</v>
      </c>
      <c r="P159" s="145">
        <f>O159*H159</f>
        <v>0</v>
      </c>
      <c r="Q159" s="145">
        <v>0.77</v>
      </c>
      <c r="R159" s="145">
        <f>Q159*H159</f>
        <v>0.77</v>
      </c>
      <c r="S159" s="145">
        <v>0</v>
      </c>
      <c r="T159" s="146">
        <f>S159*H159</f>
        <v>0</v>
      </c>
      <c r="U159" s="28"/>
      <c r="V159" s="179"/>
      <c r="W159" s="28"/>
      <c r="X159" s="28"/>
      <c r="Y159" s="28"/>
      <c r="Z159" s="28"/>
      <c r="AA159" s="28"/>
      <c r="AB159" s="28"/>
      <c r="AC159" s="28"/>
      <c r="AD159" s="28"/>
      <c r="AQ159" s="147" t="s">
        <v>146</v>
      </c>
      <c r="AS159" s="147" t="s">
        <v>206</v>
      </c>
      <c r="AT159" s="147" t="s">
        <v>121</v>
      </c>
      <c r="AX159" s="16" t="s">
        <v>113</v>
      </c>
      <c r="BD159" s="148">
        <f>IF(N159="základná",J159,0)</f>
        <v>0</v>
      </c>
      <c r="BE159" s="148">
        <f>IF(N159="znížená",J159,0)</f>
        <v>0</v>
      </c>
      <c r="BF159" s="148">
        <f>IF(N159="zákl. prenesená",J159,0)</f>
        <v>0</v>
      </c>
      <c r="BG159" s="148">
        <f>IF(N159="zníž. prenesená",J159,0)</f>
        <v>0</v>
      </c>
      <c r="BH159" s="148">
        <f>IF(N159="nulová",J159,0)</f>
        <v>0</v>
      </c>
      <c r="BI159" s="16" t="s">
        <v>121</v>
      </c>
      <c r="BJ159" s="149">
        <f>ROUND(I159*H159,3)</f>
        <v>0</v>
      </c>
      <c r="BK159" s="16" t="s">
        <v>120</v>
      </c>
      <c r="BL159" s="147" t="s">
        <v>236</v>
      </c>
    </row>
    <row r="160" spans="1:64" s="13" customFormat="1">
      <c r="B160" s="150"/>
      <c r="D160" s="151" t="s">
        <v>185</v>
      </c>
      <c r="E160" s="152" t="s">
        <v>1</v>
      </c>
      <c r="F160" s="153" t="s">
        <v>237</v>
      </c>
      <c r="H160" s="154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V160" s="186"/>
      <c r="AS160" s="152" t="s">
        <v>185</v>
      </c>
      <c r="AT160" s="152" t="s">
        <v>121</v>
      </c>
      <c r="AU160" s="13" t="s">
        <v>121</v>
      </c>
      <c r="AV160" s="13" t="s">
        <v>28</v>
      </c>
      <c r="AW160" s="13" t="s">
        <v>81</v>
      </c>
      <c r="AX160" s="152" t="s">
        <v>113</v>
      </c>
    </row>
    <row r="161" spans="1:64" s="2" customFormat="1" ht="24.2" customHeight="1">
      <c r="A161" s="28"/>
      <c r="B161" s="136"/>
      <c r="C161" s="137" t="s">
        <v>238</v>
      </c>
      <c r="D161" s="137" t="s">
        <v>116</v>
      </c>
      <c r="E161" s="138" t="s">
        <v>239</v>
      </c>
      <c r="F161" s="139" t="s">
        <v>240</v>
      </c>
      <c r="G161" s="140" t="s">
        <v>125</v>
      </c>
      <c r="H161" s="141">
        <v>5</v>
      </c>
      <c r="I161" s="141">
        <v>0</v>
      </c>
      <c r="J161" s="141">
        <f t="shared" ref="J161:J167" si="10">ROUND(I161*H161,3)</f>
        <v>0</v>
      </c>
      <c r="K161" s="142"/>
      <c r="L161" s="29"/>
      <c r="M161" s="143" t="s">
        <v>1</v>
      </c>
      <c r="N161" s="144" t="s">
        <v>39</v>
      </c>
      <c r="O161" s="145">
        <v>0</v>
      </c>
      <c r="P161" s="145">
        <f t="shared" ref="P161:P167" si="11">O161*H161</f>
        <v>0</v>
      </c>
      <c r="Q161" s="145">
        <v>0</v>
      </c>
      <c r="R161" s="145">
        <f t="shared" ref="R161:R167" si="12">Q161*H161</f>
        <v>0</v>
      </c>
      <c r="S161" s="145">
        <v>0</v>
      </c>
      <c r="T161" s="146">
        <f t="shared" ref="T161:T167" si="13">S161*H161</f>
        <v>0</v>
      </c>
      <c r="U161" s="28"/>
      <c r="V161" s="179"/>
      <c r="W161" s="28"/>
      <c r="X161" s="28"/>
      <c r="Y161" s="28"/>
      <c r="Z161" s="28"/>
      <c r="AA161" s="28"/>
      <c r="AB161" s="28"/>
      <c r="AC161" s="28"/>
      <c r="AD161" s="28"/>
      <c r="AQ161" s="147" t="s">
        <v>165</v>
      </c>
      <c r="AS161" s="147" t="s">
        <v>116</v>
      </c>
      <c r="AT161" s="147" t="s">
        <v>121</v>
      </c>
      <c r="AX161" s="16" t="s">
        <v>113</v>
      </c>
      <c r="BD161" s="148">
        <f t="shared" ref="BD161:BD167" si="14">IF(N161="základná",J161,0)</f>
        <v>0</v>
      </c>
      <c r="BE161" s="148">
        <f t="shared" ref="BE161:BE167" si="15">IF(N161="znížená",J161,0)</f>
        <v>0</v>
      </c>
      <c r="BF161" s="148">
        <f t="shared" ref="BF161:BF167" si="16">IF(N161="zákl. prenesená",J161,0)</f>
        <v>0</v>
      </c>
      <c r="BG161" s="148">
        <f t="shared" ref="BG161:BG167" si="17">IF(N161="zníž. prenesená",J161,0)</f>
        <v>0</v>
      </c>
      <c r="BH161" s="148">
        <f t="shared" ref="BH161:BH167" si="18">IF(N161="nulová",J161,0)</f>
        <v>0</v>
      </c>
      <c r="BI161" s="16" t="s">
        <v>121</v>
      </c>
      <c r="BJ161" s="149">
        <f t="shared" ref="BJ161:BJ167" si="19">ROUND(I161*H161,3)</f>
        <v>0</v>
      </c>
      <c r="BK161" s="16" t="s">
        <v>165</v>
      </c>
      <c r="BL161" s="147" t="s">
        <v>241</v>
      </c>
    </row>
    <row r="162" spans="1:64" s="2" customFormat="1" ht="24.2" customHeight="1">
      <c r="A162" s="28"/>
      <c r="B162" s="136"/>
      <c r="C162" s="137" t="s">
        <v>242</v>
      </c>
      <c r="D162" s="137" t="s">
        <v>116</v>
      </c>
      <c r="E162" s="138" t="s">
        <v>243</v>
      </c>
      <c r="F162" s="139" t="s">
        <v>244</v>
      </c>
      <c r="G162" s="140" t="s">
        <v>125</v>
      </c>
      <c r="H162" s="141">
        <v>5</v>
      </c>
      <c r="I162" s="141">
        <v>0</v>
      </c>
      <c r="J162" s="141">
        <f t="shared" si="10"/>
        <v>0</v>
      </c>
      <c r="K162" s="142"/>
      <c r="L162" s="29"/>
      <c r="M162" s="143" t="s">
        <v>1</v>
      </c>
      <c r="N162" s="144" t="s">
        <v>39</v>
      </c>
      <c r="O162" s="145">
        <v>0.86199999999999999</v>
      </c>
      <c r="P162" s="145">
        <f t="shared" si="11"/>
        <v>4.3099999999999996</v>
      </c>
      <c r="Q162" s="145">
        <v>4.8000000000000001E-4</v>
      </c>
      <c r="R162" s="145">
        <f t="shared" si="12"/>
        <v>2.4000000000000002E-3</v>
      </c>
      <c r="S162" s="145">
        <v>0</v>
      </c>
      <c r="T162" s="146">
        <f t="shared" si="13"/>
        <v>0</v>
      </c>
      <c r="U162" s="28"/>
      <c r="V162" s="179"/>
      <c r="W162" s="28"/>
      <c r="X162" s="28"/>
      <c r="Y162" s="28"/>
      <c r="Z162" s="28"/>
      <c r="AA162" s="28"/>
      <c r="AB162" s="28"/>
      <c r="AC162" s="28"/>
      <c r="AD162" s="28"/>
      <c r="AQ162" s="147" t="s">
        <v>120</v>
      </c>
      <c r="AS162" s="147" t="s">
        <v>116</v>
      </c>
      <c r="AT162" s="147" t="s">
        <v>121</v>
      </c>
      <c r="AX162" s="16" t="s">
        <v>113</v>
      </c>
      <c r="BD162" s="148">
        <f t="shared" si="14"/>
        <v>0</v>
      </c>
      <c r="BE162" s="148">
        <f t="shared" si="15"/>
        <v>0</v>
      </c>
      <c r="BF162" s="148">
        <f t="shared" si="16"/>
        <v>0</v>
      </c>
      <c r="BG162" s="148">
        <f t="shared" si="17"/>
        <v>0</v>
      </c>
      <c r="BH162" s="148">
        <f t="shared" si="18"/>
        <v>0</v>
      </c>
      <c r="BI162" s="16" t="s">
        <v>121</v>
      </c>
      <c r="BJ162" s="149">
        <f t="shared" si="19"/>
        <v>0</v>
      </c>
      <c r="BK162" s="16" t="s">
        <v>120</v>
      </c>
      <c r="BL162" s="147" t="s">
        <v>245</v>
      </c>
    </row>
    <row r="163" spans="1:64" s="2" customFormat="1" ht="14.45" customHeight="1">
      <c r="A163" s="28"/>
      <c r="B163" s="136"/>
      <c r="C163" s="158" t="s">
        <v>246</v>
      </c>
      <c r="D163" s="158" t="s">
        <v>206</v>
      </c>
      <c r="E163" s="159" t="s">
        <v>247</v>
      </c>
      <c r="F163" s="160" t="s">
        <v>248</v>
      </c>
      <c r="G163" s="161" t="s">
        <v>125</v>
      </c>
      <c r="H163" s="162">
        <v>15</v>
      </c>
      <c r="I163" s="162">
        <v>0</v>
      </c>
      <c r="J163" s="162">
        <f t="shared" si="10"/>
        <v>0</v>
      </c>
      <c r="K163" s="163"/>
      <c r="L163" s="164"/>
      <c r="M163" s="165" t="s">
        <v>1</v>
      </c>
      <c r="N163" s="166" t="s">
        <v>39</v>
      </c>
      <c r="O163" s="145">
        <v>0</v>
      </c>
      <c r="P163" s="145">
        <f t="shared" si="11"/>
        <v>0</v>
      </c>
      <c r="Q163" s="145">
        <v>7.0000000000000001E-3</v>
      </c>
      <c r="R163" s="145">
        <f t="shared" si="12"/>
        <v>0.105</v>
      </c>
      <c r="S163" s="145">
        <v>0</v>
      </c>
      <c r="T163" s="146">
        <f t="shared" si="13"/>
        <v>0</v>
      </c>
      <c r="U163" s="28"/>
      <c r="V163" s="179"/>
      <c r="W163" s="28"/>
      <c r="X163" s="28"/>
      <c r="Y163" s="28"/>
      <c r="Z163" s="28"/>
      <c r="AA163" s="28"/>
      <c r="AB163" s="28"/>
      <c r="AC163" s="28"/>
      <c r="AD163" s="28"/>
      <c r="AQ163" s="147" t="s">
        <v>146</v>
      </c>
      <c r="AS163" s="147" t="s">
        <v>206</v>
      </c>
      <c r="AT163" s="147" t="s">
        <v>121</v>
      </c>
      <c r="AX163" s="16" t="s">
        <v>113</v>
      </c>
      <c r="BD163" s="148">
        <f t="shared" si="14"/>
        <v>0</v>
      </c>
      <c r="BE163" s="148">
        <f t="shared" si="15"/>
        <v>0</v>
      </c>
      <c r="BF163" s="148">
        <f t="shared" si="16"/>
        <v>0</v>
      </c>
      <c r="BG163" s="148">
        <f t="shared" si="17"/>
        <v>0</v>
      </c>
      <c r="BH163" s="148">
        <f t="shared" si="18"/>
        <v>0</v>
      </c>
      <c r="BI163" s="16" t="s">
        <v>121</v>
      </c>
      <c r="BJ163" s="149">
        <f t="shared" si="19"/>
        <v>0</v>
      </c>
      <c r="BK163" s="16" t="s">
        <v>120</v>
      </c>
      <c r="BL163" s="147" t="s">
        <v>249</v>
      </c>
    </row>
    <row r="164" spans="1:64" s="2" customFormat="1" ht="14.45" customHeight="1">
      <c r="A164" s="28"/>
      <c r="B164" s="136"/>
      <c r="C164" s="158" t="s">
        <v>250</v>
      </c>
      <c r="D164" s="158" t="s">
        <v>206</v>
      </c>
      <c r="E164" s="159" t="s">
        <v>251</v>
      </c>
      <c r="F164" s="160" t="s">
        <v>252</v>
      </c>
      <c r="G164" s="161" t="s">
        <v>125</v>
      </c>
      <c r="H164" s="162">
        <v>5</v>
      </c>
      <c r="I164" s="162">
        <v>0</v>
      </c>
      <c r="J164" s="162">
        <f t="shared" si="10"/>
        <v>0</v>
      </c>
      <c r="K164" s="163"/>
      <c r="L164" s="164"/>
      <c r="M164" s="165" t="s">
        <v>1</v>
      </c>
      <c r="N164" s="166" t="s">
        <v>39</v>
      </c>
      <c r="O164" s="145">
        <v>0</v>
      </c>
      <c r="P164" s="145">
        <f t="shared" si="11"/>
        <v>0</v>
      </c>
      <c r="Q164" s="145">
        <v>3.5000000000000001E-3</v>
      </c>
      <c r="R164" s="145">
        <f t="shared" si="12"/>
        <v>1.7500000000000002E-2</v>
      </c>
      <c r="S164" s="145">
        <v>0</v>
      </c>
      <c r="T164" s="146">
        <f t="shared" si="13"/>
        <v>0</v>
      </c>
      <c r="U164" s="28"/>
      <c r="V164" s="179"/>
      <c r="W164" s="28"/>
      <c r="X164" s="28"/>
      <c r="Y164" s="28"/>
      <c r="Z164" s="28"/>
      <c r="AA164" s="28"/>
      <c r="AB164" s="28"/>
      <c r="AC164" s="28"/>
      <c r="AD164" s="28"/>
      <c r="AQ164" s="147" t="s">
        <v>146</v>
      </c>
      <c r="AS164" s="147" t="s">
        <v>206</v>
      </c>
      <c r="AT164" s="147" t="s">
        <v>121</v>
      </c>
      <c r="AX164" s="16" t="s">
        <v>113</v>
      </c>
      <c r="BD164" s="148">
        <f t="shared" si="14"/>
        <v>0</v>
      </c>
      <c r="BE164" s="148">
        <f t="shared" si="15"/>
        <v>0</v>
      </c>
      <c r="BF164" s="148">
        <f t="shared" si="16"/>
        <v>0</v>
      </c>
      <c r="BG164" s="148">
        <f t="shared" si="17"/>
        <v>0</v>
      </c>
      <c r="BH164" s="148">
        <f t="shared" si="18"/>
        <v>0</v>
      </c>
      <c r="BI164" s="16" t="s">
        <v>121</v>
      </c>
      <c r="BJ164" s="149">
        <f t="shared" si="19"/>
        <v>0</v>
      </c>
      <c r="BK164" s="16" t="s">
        <v>120</v>
      </c>
      <c r="BL164" s="147" t="s">
        <v>253</v>
      </c>
    </row>
    <row r="165" spans="1:64" s="2" customFormat="1" ht="14.45" customHeight="1">
      <c r="A165" s="28"/>
      <c r="B165" s="136"/>
      <c r="C165" s="158" t="s">
        <v>254</v>
      </c>
      <c r="D165" s="158" t="s">
        <v>206</v>
      </c>
      <c r="E165" s="159" t="s">
        <v>255</v>
      </c>
      <c r="F165" s="160" t="s">
        <v>256</v>
      </c>
      <c r="G165" s="161" t="s">
        <v>125</v>
      </c>
      <c r="H165" s="162">
        <v>5</v>
      </c>
      <c r="I165" s="162">
        <v>0</v>
      </c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45">
        <v>0</v>
      </c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U165" s="28"/>
      <c r="V165" s="179"/>
      <c r="W165" s="28"/>
      <c r="X165" s="28"/>
      <c r="Y165" s="28"/>
      <c r="Z165" s="28"/>
      <c r="AA165" s="28"/>
      <c r="AB165" s="28"/>
      <c r="AC165" s="28"/>
      <c r="AD165" s="28"/>
      <c r="AQ165" s="147" t="s">
        <v>146</v>
      </c>
      <c r="AS165" s="147" t="s">
        <v>206</v>
      </c>
      <c r="AT165" s="147" t="s">
        <v>121</v>
      </c>
      <c r="AX165" s="16" t="s">
        <v>113</v>
      </c>
      <c r="BD165" s="148">
        <f t="shared" si="14"/>
        <v>0</v>
      </c>
      <c r="BE165" s="148">
        <f t="shared" si="15"/>
        <v>0</v>
      </c>
      <c r="BF165" s="148">
        <f t="shared" si="16"/>
        <v>0</v>
      </c>
      <c r="BG165" s="148">
        <f t="shared" si="17"/>
        <v>0</v>
      </c>
      <c r="BH165" s="148">
        <f t="shared" si="18"/>
        <v>0</v>
      </c>
      <c r="BI165" s="16" t="s">
        <v>121</v>
      </c>
      <c r="BJ165" s="149">
        <f t="shared" si="19"/>
        <v>0</v>
      </c>
      <c r="BK165" s="16" t="s">
        <v>120</v>
      </c>
      <c r="BL165" s="147" t="s">
        <v>257</v>
      </c>
    </row>
    <row r="166" spans="1:64" s="2" customFormat="1" ht="24.2" customHeight="1">
      <c r="A166" s="28"/>
      <c r="B166" s="136"/>
      <c r="C166" s="137" t="s">
        <v>258</v>
      </c>
      <c r="D166" s="137" t="s">
        <v>116</v>
      </c>
      <c r="E166" s="138" t="s">
        <v>259</v>
      </c>
      <c r="F166" s="139" t="s">
        <v>260</v>
      </c>
      <c r="G166" s="140" t="s">
        <v>119</v>
      </c>
      <c r="H166" s="141">
        <v>5</v>
      </c>
      <c r="I166" s="141">
        <v>0</v>
      </c>
      <c r="J166" s="141">
        <f t="shared" si="10"/>
        <v>0</v>
      </c>
      <c r="K166" s="142"/>
      <c r="L166" s="29"/>
      <c r="M166" s="143" t="s">
        <v>1</v>
      </c>
      <c r="N166" s="144" t="s">
        <v>39</v>
      </c>
      <c r="O166" s="145">
        <v>0.158</v>
      </c>
      <c r="P166" s="145">
        <f t="shared" si="11"/>
        <v>0.79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U166" s="28"/>
      <c r="V166" s="179"/>
      <c r="W166" s="28"/>
      <c r="X166" s="28"/>
      <c r="Y166" s="28"/>
      <c r="Z166" s="28"/>
      <c r="AA166" s="28"/>
      <c r="AB166" s="28"/>
      <c r="AC166" s="28"/>
      <c r="AD166" s="28"/>
      <c r="AQ166" s="147" t="s">
        <v>120</v>
      </c>
      <c r="AS166" s="147" t="s">
        <v>116</v>
      </c>
      <c r="AT166" s="147" t="s">
        <v>121</v>
      </c>
      <c r="AX166" s="16" t="s">
        <v>113</v>
      </c>
      <c r="BD166" s="148">
        <f t="shared" si="14"/>
        <v>0</v>
      </c>
      <c r="BE166" s="148">
        <f t="shared" si="15"/>
        <v>0</v>
      </c>
      <c r="BF166" s="148">
        <f t="shared" si="16"/>
        <v>0</v>
      </c>
      <c r="BG166" s="148">
        <f t="shared" si="17"/>
        <v>0</v>
      </c>
      <c r="BH166" s="148">
        <f t="shared" si="18"/>
        <v>0</v>
      </c>
      <c r="BI166" s="16" t="s">
        <v>121</v>
      </c>
      <c r="BJ166" s="149">
        <f t="shared" si="19"/>
        <v>0</v>
      </c>
      <c r="BK166" s="16" t="s">
        <v>120</v>
      </c>
      <c r="BL166" s="147" t="s">
        <v>261</v>
      </c>
    </row>
    <row r="167" spans="1:64" s="2" customFormat="1" ht="24.2" customHeight="1">
      <c r="A167" s="28"/>
      <c r="B167" s="136"/>
      <c r="C167" s="158" t="s">
        <v>262</v>
      </c>
      <c r="D167" s="158" t="s">
        <v>206</v>
      </c>
      <c r="E167" s="159" t="s">
        <v>263</v>
      </c>
      <c r="F167" s="160" t="s">
        <v>264</v>
      </c>
      <c r="G167" s="161" t="s">
        <v>265</v>
      </c>
      <c r="H167" s="162">
        <v>375</v>
      </c>
      <c r="I167" s="162">
        <v>0</v>
      </c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45">
        <v>0</v>
      </c>
      <c r="P167" s="145">
        <f t="shared" si="11"/>
        <v>0</v>
      </c>
      <c r="Q167" s="145">
        <v>2.9999999999999997E-4</v>
      </c>
      <c r="R167" s="145">
        <f t="shared" si="12"/>
        <v>0.11249999999999999</v>
      </c>
      <c r="S167" s="145">
        <v>0</v>
      </c>
      <c r="T167" s="146">
        <f t="shared" si="13"/>
        <v>0</v>
      </c>
      <c r="U167" s="28"/>
      <c r="V167" s="179"/>
      <c r="W167" s="28"/>
      <c r="X167" s="28"/>
      <c r="Y167" s="28"/>
      <c r="Z167" s="28"/>
      <c r="AA167" s="28"/>
      <c r="AB167" s="28"/>
      <c r="AC167" s="28"/>
      <c r="AD167" s="28"/>
      <c r="AQ167" s="147" t="s">
        <v>146</v>
      </c>
      <c r="AS167" s="147" t="s">
        <v>206</v>
      </c>
      <c r="AT167" s="147" t="s">
        <v>121</v>
      </c>
      <c r="AX167" s="16" t="s">
        <v>113</v>
      </c>
      <c r="BD167" s="148">
        <f t="shared" si="14"/>
        <v>0</v>
      </c>
      <c r="BE167" s="148">
        <f t="shared" si="15"/>
        <v>0</v>
      </c>
      <c r="BF167" s="148">
        <f t="shared" si="16"/>
        <v>0</v>
      </c>
      <c r="BG167" s="148">
        <f t="shared" si="17"/>
        <v>0</v>
      </c>
      <c r="BH167" s="148">
        <f t="shared" si="18"/>
        <v>0</v>
      </c>
      <c r="BI167" s="16" t="s">
        <v>121</v>
      </c>
      <c r="BJ167" s="149">
        <f t="shared" si="19"/>
        <v>0</v>
      </c>
      <c r="BK167" s="16" t="s">
        <v>120</v>
      </c>
      <c r="BL167" s="147" t="s">
        <v>266</v>
      </c>
    </row>
    <row r="168" spans="1:64" s="13" customFormat="1">
      <c r="B168" s="150"/>
      <c r="D168" s="151" t="s">
        <v>185</v>
      </c>
      <c r="E168" s="152" t="s">
        <v>1</v>
      </c>
      <c r="F168" s="153" t="s">
        <v>267</v>
      </c>
      <c r="H168" s="154">
        <v>375</v>
      </c>
      <c r="I168" s="154"/>
      <c r="L168" s="150"/>
      <c r="M168" s="155"/>
      <c r="N168" s="156"/>
      <c r="O168" s="156"/>
      <c r="P168" s="156"/>
      <c r="Q168" s="156"/>
      <c r="R168" s="156"/>
      <c r="S168" s="156"/>
      <c r="T168" s="157"/>
      <c r="V168" s="186"/>
      <c r="AS168" s="152" t="s">
        <v>185</v>
      </c>
      <c r="AT168" s="152" t="s">
        <v>121</v>
      </c>
      <c r="AU168" s="13" t="s">
        <v>121</v>
      </c>
      <c r="AV168" s="13" t="s">
        <v>28</v>
      </c>
      <c r="AW168" s="13" t="s">
        <v>81</v>
      </c>
      <c r="AX168" s="152" t="s">
        <v>113</v>
      </c>
    </row>
    <row r="169" spans="1:64" s="2" customFormat="1" ht="14.45" customHeight="1">
      <c r="A169" s="28"/>
      <c r="B169" s="136"/>
      <c r="C169" s="137" t="s">
        <v>268</v>
      </c>
      <c r="D169" s="137" t="s">
        <v>116</v>
      </c>
      <c r="E169" s="138" t="s">
        <v>269</v>
      </c>
      <c r="F169" s="139" t="s">
        <v>270</v>
      </c>
      <c r="G169" s="140" t="s">
        <v>235</v>
      </c>
      <c r="H169" s="141">
        <v>0.5</v>
      </c>
      <c r="I169" s="141">
        <v>0</v>
      </c>
      <c r="J169" s="141">
        <f>ROUND(I169*H169,3)</f>
        <v>0</v>
      </c>
      <c r="K169" s="142"/>
      <c r="L169" s="29"/>
      <c r="M169" s="143" t="s">
        <v>1</v>
      </c>
      <c r="N169" s="144" t="s">
        <v>39</v>
      </c>
      <c r="O169" s="145">
        <v>1.175</v>
      </c>
      <c r="P169" s="145">
        <f>O169*H169</f>
        <v>0.58750000000000002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U169" s="28"/>
      <c r="V169" s="179"/>
      <c r="W169" s="28"/>
      <c r="X169" s="28"/>
      <c r="Y169" s="28"/>
      <c r="Z169" s="28"/>
      <c r="AA169" s="28"/>
      <c r="AB169" s="28"/>
      <c r="AC169" s="28"/>
      <c r="AD169" s="28"/>
      <c r="AQ169" s="147" t="s">
        <v>120</v>
      </c>
      <c r="AS169" s="147" t="s">
        <v>116</v>
      </c>
      <c r="AT169" s="147" t="s">
        <v>121</v>
      </c>
      <c r="AX169" s="16" t="s">
        <v>113</v>
      </c>
      <c r="BD169" s="148">
        <f>IF(N169="základná",J169,0)</f>
        <v>0</v>
      </c>
      <c r="BE169" s="148">
        <f>IF(N169="znížená",J169,0)</f>
        <v>0</v>
      </c>
      <c r="BF169" s="148">
        <f>IF(N169="zákl. prenesená",J169,0)</f>
        <v>0</v>
      </c>
      <c r="BG169" s="148">
        <f>IF(N169="zníž. prenesená",J169,0)</f>
        <v>0</v>
      </c>
      <c r="BH169" s="148">
        <f>IF(N169="nulová",J169,0)</f>
        <v>0</v>
      </c>
      <c r="BI169" s="16" t="s">
        <v>121</v>
      </c>
      <c r="BJ169" s="149">
        <f>ROUND(I169*H169,3)</f>
        <v>0</v>
      </c>
      <c r="BK169" s="16" t="s">
        <v>120</v>
      </c>
      <c r="BL169" s="147" t="s">
        <v>271</v>
      </c>
    </row>
    <row r="170" spans="1:64" s="13" customFormat="1">
      <c r="B170" s="150"/>
      <c r="D170" s="151" t="s">
        <v>185</v>
      </c>
      <c r="E170" s="152" t="s">
        <v>1</v>
      </c>
      <c r="F170" s="153" t="s">
        <v>272</v>
      </c>
      <c r="H170" s="154">
        <v>0.5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V170" s="186"/>
      <c r="AS170" s="152" t="s">
        <v>185</v>
      </c>
      <c r="AT170" s="152" t="s">
        <v>121</v>
      </c>
      <c r="AU170" s="13" t="s">
        <v>121</v>
      </c>
      <c r="AV170" s="13" t="s">
        <v>28</v>
      </c>
      <c r="AW170" s="13" t="s">
        <v>81</v>
      </c>
      <c r="AX170" s="152" t="s">
        <v>113</v>
      </c>
    </row>
    <row r="171" spans="1:64" s="2" customFormat="1" ht="24.2" customHeight="1">
      <c r="A171" s="28"/>
      <c r="B171" s="136"/>
      <c r="C171" s="137" t="s">
        <v>273</v>
      </c>
      <c r="D171" s="137" t="s">
        <v>116</v>
      </c>
      <c r="E171" s="138" t="s">
        <v>274</v>
      </c>
      <c r="F171" s="139" t="s">
        <v>275</v>
      </c>
      <c r="G171" s="140" t="s">
        <v>235</v>
      </c>
      <c r="H171" s="141">
        <v>0.5</v>
      </c>
      <c r="I171" s="141">
        <v>0</v>
      </c>
      <c r="J171" s="141">
        <f>ROUND(I171*H171,3)</f>
        <v>0</v>
      </c>
      <c r="K171" s="142"/>
      <c r="L171" s="29"/>
      <c r="M171" s="143" t="s">
        <v>1</v>
      </c>
      <c r="N171" s="144" t="s">
        <v>39</v>
      </c>
      <c r="O171" s="145">
        <v>0.91</v>
      </c>
      <c r="P171" s="145">
        <f>O171*H171</f>
        <v>0.45500000000000002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U171" s="28"/>
      <c r="V171" s="179"/>
      <c r="W171" s="28"/>
      <c r="X171" s="28"/>
      <c r="Y171" s="28"/>
      <c r="Z171" s="28"/>
      <c r="AA171" s="28"/>
      <c r="AB171" s="28"/>
      <c r="AC171" s="28"/>
      <c r="AD171" s="28"/>
      <c r="AQ171" s="147" t="s">
        <v>120</v>
      </c>
      <c r="AS171" s="147" t="s">
        <v>116</v>
      </c>
      <c r="AT171" s="147" t="s">
        <v>121</v>
      </c>
      <c r="AX171" s="16" t="s">
        <v>113</v>
      </c>
      <c r="BD171" s="148">
        <f>IF(N171="základná",J171,0)</f>
        <v>0</v>
      </c>
      <c r="BE171" s="148">
        <f>IF(N171="znížená",J171,0)</f>
        <v>0</v>
      </c>
      <c r="BF171" s="148">
        <f>IF(N171="zákl. prenesená",J171,0)</f>
        <v>0</v>
      </c>
      <c r="BG171" s="148">
        <f>IF(N171="zníž. prenesená",J171,0)</f>
        <v>0</v>
      </c>
      <c r="BH171" s="148">
        <f>IF(N171="nulová",J171,0)</f>
        <v>0</v>
      </c>
      <c r="BI171" s="16" t="s">
        <v>121</v>
      </c>
      <c r="BJ171" s="149">
        <f>ROUND(I171*H171,3)</f>
        <v>0</v>
      </c>
      <c r="BK171" s="16" t="s">
        <v>120</v>
      </c>
      <c r="BL171" s="147" t="s">
        <v>276</v>
      </c>
    </row>
    <row r="172" spans="1:64" s="12" customFormat="1" ht="22.9" customHeight="1">
      <c r="B172" s="124"/>
      <c r="D172" s="125" t="s">
        <v>72</v>
      </c>
      <c r="E172" s="134" t="s">
        <v>277</v>
      </c>
      <c r="F172" s="134" t="s">
        <v>278</v>
      </c>
      <c r="J172" s="135">
        <f>BJ172</f>
        <v>0</v>
      </c>
      <c r="L172" s="124"/>
      <c r="M172" s="128"/>
      <c r="N172" s="129"/>
      <c r="O172" s="129"/>
      <c r="P172" s="130">
        <f>SUM(P173:P187)</f>
        <v>46.159079999999996</v>
      </c>
      <c r="Q172" s="129"/>
      <c r="R172" s="130">
        <f>SUM(R173:R187)</f>
        <v>3.2190000000000003</v>
      </c>
      <c r="S172" s="129"/>
      <c r="T172" s="131">
        <f>SUM(T173:T187)</f>
        <v>0</v>
      </c>
      <c r="V172" s="185"/>
      <c r="AQ172" s="125" t="s">
        <v>81</v>
      </c>
      <c r="AS172" s="132" t="s">
        <v>72</v>
      </c>
      <c r="AT172" s="132" t="s">
        <v>81</v>
      </c>
      <c r="AX172" s="125" t="s">
        <v>113</v>
      </c>
      <c r="BJ172" s="133">
        <f>SUM(BJ173:BJ187)</f>
        <v>0</v>
      </c>
    </row>
    <row r="173" spans="1:64" s="2" customFormat="1" ht="37.9" customHeight="1">
      <c r="A173" s="28"/>
      <c r="B173" s="136"/>
      <c r="C173" s="137" t="s">
        <v>279</v>
      </c>
      <c r="D173" s="137" t="s">
        <v>116</v>
      </c>
      <c r="E173" s="138" t="s">
        <v>280</v>
      </c>
      <c r="F173" s="139" t="s">
        <v>281</v>
      </c>
      <c r="G173" s="140" t="s">
        <v>125</v>
      </c>
      <c r="H173" s="141">
        <v>3</v>
      </c>
      <c r="I173" s="141">
        <v>0</v>
      </c>
      <c r="J173" s="141">
        <f t="shared" ref="J173:J180" si="20">ROUND(I173*H173,3)</f>
        <v>0</v>
      </c>
      <c r="K173" s="142"/>
      <c r="L173" s="29"/>
      <c r="M173" s="143" t="s">
        <v>1</v>
      </c>
      <c r="N173" s="144" t="s">
        <v>39</v>
      </c>
      <c r="O173" s="145">
        <v>6.8470000000000003E-2</v>
      </c>
      <c r="P173" s="145">
        <f t="shared" ref="P173:P180" si="21">O173*H173</f>
        <v>0.20541000000000001</v>
      </c>
      <c r="Q173" s="145">
        <v>0</v>
      </c>
      <c r="R173" s="145">
        <f t="shared" ref="R173:R180" si="22">Q173*H173</f>
        <v>0</v>
      </c>
      <c r="S173" s="145">
        <v>0</v>
      </c>
      <c r="T173" s="146">
        <f t="shared" ref="T173:T180" si="23">S173*H173</f>
        <v>0</v>
      </c>
      <c r="U173" s="28"/>
      <c r="V173" s="179"/>
      <c r="W173" s="28"/>
      <c r="X173" s="28"/>
      <c r="Y173" s="28"/>
      <c r="Z173" s="28"/>
      <c r="AA173" s="28"/>
      <c r="AB173" s="28"/>
      <c r="AC173" s="28"/>
      <c r="AD173" s="28"/>
      <c r="AQ173" s="147" t="s">
        <v>120</v>
      </c>
      <c r="AS173" s="147" t="s">
        <v>116</v>
      </c>
      <c r="AT173" s="147" t="s">
        <v>121</v>
      </c>
      <c r="AX173" s="16" t="s">
        <v>113</v>
      </c>
      <c r="BD173" s="148">
        <f t="shared" ref="BD173:BD180" si="24">IF(N173="základná",J173,0)</f>
        <v>0</v>
      </c>
      <c r="BE173" s="148">
        <f t="shared" ref="BE173:BE180" si="25">IF(N173="znížená",J173,0)</f>
        <v>0</v>
      </c>
      <c r="BF173" s="148">
        <f t="shared" ref="BF173:BF180" si="26">IF(N173="zákl. prenesená",J173,0)</f>
        <v>0</v>
      </c>
      <c r="BG173" s="148">
        <f t="shared" ref="BG173:BG180" si="27">IF(N173="zníž. prenesená",J173,0)</f>
        <v>0</v>
      </c>
      <c r="BH173" s="148">
        <f t="shared" ref="BH173:BH180" si="28">IF(N173="nulová",J173,0)</f>
        <v>0</v>
      </c>
      <c r="BI173" s="16" t="s">
        <v>121</v>
      </c>
      <c r="BJ173" s="149">
        <f t="shared" ref="BJ173:BJ180" si="29">ROUND(I173*H173,3)</f>
        <v>0</v>
      </c>
      <c r="BK173" s="16" t="s">
        <v>120</v>
      </c>
      <c r="BL173" s="147" t="s">
        <v>282</v>
      </c>
    </row>
    <row r="174" spans="1:64" s="2" customFormat="1" ht="37.9" customHeight="1">
      <c r="A174" s="28"/>
      <c r="B174" s="136"/>
      <c r="C174" s="137" t="s">
        <v>283</v>
      </c>
      <c r="D174" s="137" t="s">
        <v>116</v>
      </c>
      <c r="E174" s="138" t="s">
        <v>284</v>
      </c>
      <c r="F174" s="139" t="s">
        <v>285</v>
      </c>
      <c r="G174" s="140" t="s">
        <v>286</v>
      </c>
      <c r="H174" s="141">
        <v>22</v>
      </c>
      <c r="I174" s="141">
        <v>0</v>
      </c>
      <c r="J174" s="141">
        <f t="shared" si="20"/>
        <v>0</v>
      </c>
      <c r="K174" s="142"/>
      <c r="L174" s="29"/>
      <c r="M174" s="143" t="s">
        <v>1</v>
      </c>
      <c r="N174" s="144" t="s">
        <v>39</v>
      </c>
      <c r="O174" s="145">
        <v>1.2045699999999999</v>
      </c>
      <c r="P174" s="145">
        <f t="shared" si="21"/>
        <v>26.500539999999997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U174" s="28"/>
      <c r="V174" s="179"/>
      <c r="W174" s="28"/>
      <c r="X174" s="28"/>
      <c r="Y174" s="28"/>
      <c r="Z174" s="28"/>
      <c r="AA174" s="28"/>
      <c r="AB174" s="28"/>
      <c r="AC174" s="28"/>
      <c r="AD174" s="28"/>
      <c r="AQ174" s="147" t="s">
        <v>120</v>
      </c>
      <c r="AS174" s="147" t="s">
        <v>116</v>
      </c>
      <c r="AT174" s="147" t="s">
        <v>121</v>
      </c>
      <c r="AX174" s="16" t="s">
        <v>113</v>
      </c>
      <c r="BD174" s="148">
        <f t="shared" si="24"/>
        <v>0</v>
      </c>
      <c r="BE174" s="148">
        <f t="shared" si="25"/>
        <v>0</v>
      </c>
      <c r="BF174" s="148">
        <f t="shared" si="26"/>
        <v>0</v>
      </c>
      <c r="BG174" s="148">
        <f t="shared" si="27"/>
        <v>0</v>
      </c>
      <c r="BH174" s="148">
        <f t="shared" si="28"/>
        <v>0</v>
      </c>
      <c r="BI174" s="16" t="s">
        <v>121</v>
      </c>
      <c r="BJ174" s="149">
        <f t="shared" si="29"/>
        <v>0</v>
      </c>
      <c r="BK174" s="16" t="s">
        <v>120</v>
      </c>
      <c r="BL174" s="147" t="s">
        <v>287</v>
      </c>
    </row>
    <row r="175" spans="1:64" s="2" customFormat="1" ht="24.2" customHeight="1">
      <c r="A175" s="28"/>
      <c r="B175" s="136"/>
      <c r="C175" s="137" t="s">
        <v>288</v>
      </c>
      <c r="D175" s="137" t="s">
        <v>116</v>
      </c>
      <c r="E175" s="138" t="s">
        <v>289</v>
      </c>
      <c r="F175" s="139" t="s">
        <v>290</v>
      </c>
      <c r="G175" s="140" t="s">
        <v>125</v>
      </c>
      <c r="H175" s="141">
        <v>3</v>
      </c>
      <c r="I175" s="141">
        <v>0</v>
      </c>
      <c r="J175" s="141">
        <f t="shared" si="20"/>
        <v>0</v>
      </c>
      <c r="K175" s="142"/>
      <c r="L175" s="29"/>
      <c r="M175" s="143" t="s">
        <v>1</v>
      </c>
      <c r="N175" s="144" t="s">
        <v>39</v>
      </c>
      <c r="O175" s="145">
        <v>0.15906999999999999</v>
      </c>
      <c r="P175" s="145">
        <f t="shared" si="21"/>
        <v>0.47720999999999997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U175" s="28"/>
      <c r="V175" s="179"/>
      <c r="W175" s="28"/>
      <c r="X175" s="28"/>
      <c r="Y175" s="28"/>
      <c r="Z175" s="28"/>
      <c r="AA175" s="28"/>
      <c r="AB175" s="28"/>
      <c r="AC175" s="28"/>
      <c r="AD175" s="28"/>
      <c r="AQ175" s="147" t="s">
        <v>120</v>
      </c>
      <c r="AS175" s="147" t="s">
        <v>116</v>
      </c>
      <c r="AT175" s="147" t="s">
        <v>121</v>
      </c>
      <c r="AX175" s="16" t="s">
        <v>113</v>
      </c>
      <c r="BD175" s="148">
        <f t="shared" si="24"/>
        <v>0</v>
      </c>
      <c r="BE175" s="148">
        <f t="shared" si="25"/>
        <v>0</v>
      </c>
      <c r="BF175" s="148">
        <f t="shared" si="26"/>
        <v>0</v>
      </c>
      <c r="BG175" s="148">
        <f t="shared" si="27"/>
        <v>0</v>
      </c>
      <c r="BH175" s="148">
        <f t="shared" si="28"/>
        <v>0</v>
      </c>
      <c r="BI175" s="16" t="s">
        <v>121</v>
      </c>
      <c r="BJ175" s="149">
        <f t="shared" si="29"/>
        <v>0</v>
      </c>
      <c r="BK175" s="16" t="s">
        <v>120</v>
      </c>
      <c r="BL175" s="147" t="s">
        <v>291</v>
      </c>
    </row>
    <row r="176" spans="1:64" s="2" customFormat="1" ht="24.2" customHeight="1">
      <c r="A176" s="28"/>
      <c r="B176" s="136"/>
      <c r="C176" s="158" t="s">
        <v>292</v>
      </c>
      <c r="D176" s="158" t="s">
        <v>206</v>
      </c>
      <c r="E176" s="159" t="s">
        <v>293</v>
      </c>
      <c r="F176" s="160" t="s">
        <v>294</v>
      </c>
      <c r="G176" s="161" t="s">
        <v>125</v>
      </c>
      <c r="H176" s="162">
        <v>3</v>
      </c>
      <c r="I176" s="162">
        <v>0</v>
      </c>
      <c r="J176" s="162">
        <f t="shared" si="20"/>
        <v>0</v>
      </c>
      <c r="K176" s="163"/>
      <c r="L176" s="164"/>
      <c r="M176" s="165" t="s">
        <v>1</v>
      </c>
      <c r="N176" s="166" t="s">
        <v>39</v>
      </c>
      <c r="O176" s="145">
        <v>0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U176" s="28"/>
      <c r="V176" s="179"/>
      <c r="W176" s="28"/>
      <c r="X176" s="28"/>
      <c r="Y176" s="28"/>
      <c r="Z176" s="28"/>
      <c r="AA176" s="28"/>
      <c r="AB176" s="28"/>
      <c r="AC176" s="28"/>
      <c r="AD176" s="28"/>
      <c r="AQ176" s="147" t="s">
        <v>146</v>
      </c>
      <c r="AS176" s="147" t="s">
        <v>206</v>
      </c>
      <c r="AT176" s="147" t="s">
        <v>121</v>
      </c>
      <c r="AX176" s="16" t="s">
        <v>113</v>
      </c>
      <c r="BD176" s="148">
        <f t="shared" si="24"/>
        <v>0</v>
      </c>
      <c r="BE176" s="148">
        <f t="shared" si="25"/>
        <v>0</v>
      </c>
      <c r="BF176" s="148">
        <f t="shared" si="26"/>
        <v>0</v>
      </c>
      <c r="BG176" s="148">
        <f t="shared" si="27"/>
        <v>0</v>
      </c>
      <c r="BH176" s="148">
        <f t="shared" si="28"/>
        <v>0</v>
      </c>
      <c r="BI176" s="16" t="s">
        <v>121</v>
      </c>
      <c r="BJ176" s="149">
        <f t="shared" si="29"/>
        <v>0</v>
      </c>
      <c r="BK176" s="16" t="s">
        <v>120</v>
      </c>
      <c r="BL176" s="147" t="s">
        <v>295</v>
      </c>
    </row>
    <row r="177" spans="1:64" s="2" customFormat="1" ht="24.2" customHeight="1">
      <c r="A177" s="28"/>
      <c r="B177" s="136"/>
      <c r="C177" s="137" t="s">
        <v>296</v>
      </c>
      <c r="D177" s="137" t="s">
        <v>116</v>
      </c>
      <c r="E177" s="138" t="s">
        <v>297</v>
      </c>
      <c r="F177" s="139" t="s">
        <v>298</v>
      </c>
      <c r="G177" s="140" t="s">
        <v>125</v>
      </c>
      <c r="H177" s="141">
        <v>66</v>
      </c>
      <c r="I177" s="141">
        <v>0</v>
      </c>
      <c r="J177" s="141">
        <f t="shared" si="20"/>
        <v>0</v>
      </c>
      <c r="K177" s="142"/>
      <c r="L177" s="29"/>
      <c r="M177" s="143" t="s">
        <v>1</v>
      </c>
      <c r="N177" s="144" t="s">
        <v>39</v>
      </c>
      <c r="O177" s="145">
        <v>0.18407000000000001</v>
      </c>
      <c r="P177" s="145">
        <f t="shared" si="21"/>
        <v>12.148620000000001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U177" s="28"/>
      <c r="V177" s="179"/>
      <c r="W177" s="28"/>
      <c r="X177" s="28"/>
      <c r="Y177" s="28"/>
      <c r="Z177" s="28"/>
      <c r="AA177" s="28"/>
      <c r="AB177" s="28"/>
      <c r="AC177" s="28"/>
      <c r="AD177" s="28"/>
      <c r="AQ177" s="147" t="s">
        <v>120</v>
      </c>
      <c r="AS177" s="147" t="s">
        <v>116</v>
      </c>
      <c r="AT177" s="147" t="s">
        <v>121</v>
      </c>
      <c r="AX177" s="16" t="s">
        <v>113</v>
      </c>
      <c r="BD177" s="148">
        <f t="shared" si="24"/>
        <v>0</v>
      </c>
      <c r="BE177" s="148">
        <f t="shared" si="25"/>
        <v>0</v>
      </c>
      <c r="BF177" s="148">
        <f t="shared" si="26"/>
        <v>0</v>
      </c>
      <c r="BG177" s="148">
        <f t="shared" si="27"/>
        <v>0</v>
      </c>
      <c r="BH177" s="148">
        <f t="shared" si="28"/>
        <v>0</v>
      </c>
      <c r="BI177" s="16" t="s">
        <v>121</v>
      </c>
      <c r="BJ177" s="149">
        <f t="shared" si="29"/>
        <v>0</v>
      </c>
      <c r="BK177" s="16" t="s">
        <v>120</v>
      </c>
      <c r="BL177" s="147" t="s">
        <v>299</v>
      </c>
    </row>
    <row r="178" spans="1:64" s="2" customFormat="1" ht="14.45" customHeight="1">
      <c r="A178" s="28"/>
      <c r="B178" s="136"/>
      <c r="C178" s="158" t="s">
        <v>300</v>
      </c>
      <c r="D178" s="158" t="s">
        <v>206</v>
      </c>
      <c r="E178" s="159" t="s">
        <v>301</v>
      </c>
      <c r="F178" s="160" t="s">
        <v>302</v>
      </c>
      <c r="G178" s="161" t="s">
        <v>125</v>
      </c>
      <c r="H178" s="162">
        <v>45</v>
      </c>
      <c r="I178" s="162">
        <v>0</v>
      </c>
      <c r="J178" s="162">
        <f t="shared" si="20"/>
        <v>0</v>
      </c>
      <c r="K178" s="163"/>
      <c r="L178" s="164"/>
      <c r="M178" s="165" t="s">
        <v>1</v>
      </c>
      <c r="N178" s="166" t="s">
        <v>39</v>
      </c>
      <c r="O178" s="145">
        <v>0</v>
      </c>
      <c r="P178" s="145">
        <f t="shared" si="21"/>
        <v>0</v>
      </c>
      <c r="Q178" s="145">
        <v>0</v>
      </c>
      <c r="R178" s="145">
        <f t="shared" si="22"/>
        <v>0</v>
      </c>
      <c r="S178" s="145">
        <v>0</v>
      </c>
      <c r="T178" s="146">
        <f t="shared" si="23"/>
        <v>0</v>
      </c>
      <c r="U178" s="28"/>
      <c r="V178" s="179"/>
      <c r="W178" s="28"/>
      <c r="X178" s="28"/>
      <c r="Y178" s="28"/>
      <c r="Z178" s="28"/>
      <c r="AA178" s="28"/>
      <c r="AB178" s="28"/>
      <c r="AC178" s="28"/>
      <c r="AD178" s="28"/>
      <c r="AQ178" s="147" t="s">
        <v>146</v>
      </c>
      <c r="AS178" s="147" t="s">
        <v>206</v>
      </c>
      <c r="AT178" s="147" t="s">
        <v>121</v>
      </c>
      <c r="AX178" s="16" t="s">
        <v>113</v>
      </c>
      <c r="BD178" s="148">
        <f t="shared" si="24"/>
        <v>0</v>
      </c>
      <c r="BE178" s="148">
        <f t="shared" si="25"/>
        <v>0</v>
      </c>
      <c r="BF178" s="148">
        <f t="shared" si="26"/>
        <v>0</v>
      </c>
      <c r="BG178" s="148">
        <f t="shared" si="27"/>
        <v>0</v>
      </c>
      <c r="BH178" s="148">
        <f t="shared" si="28"/>
        <v>0</v>
      </c>
      <c r="BI178" s="16" t="s">
        <v>121</v>
      </c>
      <c r="BJ178" s="149">
        <f t="shared" si="29"/>
        <v>0</v>
      </c>
      <c r="BK178" s="16" t="s">
        <v>120</v>
      </c>
      <c r="BL178" s="147" t="s">
        <v>303</v>
      </c>
    </row>
    <row r="179" spans="1:64" s="2" customFormat="1" ht="14.45" customHeight="1">
      <c r="A179" s="28"/>
      <c r="B179" s="136"/>
      <c r="C179" s="158" t="s">
        <v>304</v>
      </c>
      <c r="D179" s="158" t="s">
        <v>206</v>
      </c>
      <c r="E179" s="159" t="s">
        <v>305</v>
      </c>
      <c r="F179" s="160" t="s">
        <v>306</v>
      </c>
      <c r="G179" s="161" t="s">
        <v>125</v>
      </c>
      <c r="H179" s="162">
        <v>21</v>
      </c>
      <c r="I179" s="162">
        <v>0</v>
      </c>
      <c r="J179" s="162">
        <f t="shared" si="20"/>
        <v>0</v>
      </c>
      <c r="K179" s="163"/>
      <c r="L179" s="164"/>
      <c r="M179" s="165" t="s">
        <v>1</v>
      </c>
      <c r="N179" s="166" t="s">
        <v>39</v>
      </c>
      <c r="O179" s="145">
        <v>0</v>
      </c>
      <c r="P179" s="145">
        <f t="shared" si="21"/>
        <v>0</v>
      </c>
      <c r="Q179" s="145">
        <v>0</v>
      </c>
      <c r="R179" s="145">
        <f t="shared" si="22"/>
        <v>0</v>
      </c>
      <c r="S179" s="145">
        <v>0</v>
      </c>
      <c r="T179" s="146">
        <f t="shared" si="23"/>
        <v>0</v>
      </c>
      <c r="U179" s="28"/>
      <c r="V179" s="179"/>
      <c r="W179" s="28"/>
      <c r="X179" s="28"/>
      <c r="Y179" s="28"/>
      <c r="Z179" s="28"/>
      <c r="AA179" s="28"/>
      <c r="AB179" s="28"/>
      <c r="AC179" s="28"/>
      <c r="AD179" s="28"/>
      <c r="AQ179" s="147" t="s">
        <v>146</v>
      </c>
      <c r="AS179" s="147" t="s">
        <v>206</v>
      </c>
      <c r="AT179" s="147" t="s">
        <v>121</v>
      </c>
      <c r="AX179" s="16" t="s">
        <v>113</v>
      </c>
      <c r="BD179" s="148">
        <f t="shared" si="24"/>
        <v>0</v>
      </c>
      <c r="BE179" s="148">
        <f t="shared" si="25"/>
        <v>0</v>
      </c>
      <c r="BF179" s="148">
        <f t="shared" si="26"/>
        <v>0</v>
      </c>
      <c r="BG179" s="148">
        <f t="shared" si="27"/>
        <v>0</v>
      </c>
      <c r="BH179" s="148">
        <f t="shared" si="28"/>
        <v>0</v>
      </c>
      <c r="BI179" s="16" t="s">
        <v>121</v>
      </c>
      <c r="BJ179" s="149">
        <f t="shared" si="29"/>
        <v>0</v>
      </c>
      <c r="BK179" s="16" t="s">
        <v>120</v>
      </c>
      <c r="BL179" s="147" t="s">
        <v>307</v>
      </c>
    </row>
    <row r="180" spans="1:64" s="2" customFormat="1" ht="14.45" customHeight="1">
      <c r="A180" s="28"/>
      <c r="B180" s="136"/>
      <c r="C180" s="158" t="s">
        <v>308</v>
      </c>
      <c r="D180" s="158" t="s">
        <v>206</v>
      </c>
      <c r="E180" s="159" t="s">
        <v>309</v>
      </c>
      <c r="F180" s="160" t="s">
        <v>310</v>
      </c>
      <c r="G180" s="161" t="s">
        <v>235</v>
      </c>
      <c r="H180" s="162">
        <v>3.45</v>
      </c>
      <c r="I180" s="162">
        <v>0</v>
      </c>
      <c r="J180" s="162">
        <f t="shared" si="20"/>
        <v>0</v>
      </c>
      <c r="K180" s="163"/>
      <c r="L180" s="164"/>
      <c r="M180" s="165" t="s">
        <v>1</v>
      </c>
      <c r="N180" s="166" t="s">
        <v>39</v>
      </c>
      <c r="O180" s="145">
        <v>0</v>
      </c>
      <c r="P180" s="145">
        <f t="shared" si="21"/>
        <v>0</v>
      </c>
      <c r="Q180" s="145">
        <v>0.77</v>
      </c>
      <c r="R180" s="145">
        <f t="shared" si="22"/>
        <v>2.6565000000000003</v>
      </c>
      <c r="S180" s="145">
        <v>0</v>
      </c>
      <c r="T180" s="146">
        <f t="shared" si="23"/>
        <v>0</v>
      </c>
      <c r="U180" s="28"/>
      <c r="V180" s="179"/>
      <c r="W180" s="28"/>
      <c r="X180" s="28"/>
      <c r="Y180" s="28"/>
      <c r="Z180" s="28"/>
      <c r="AA180" s="28"/>
      <c r="AB180" s="28"/>
      <c r="AC180" s="28"/>
      <c r="AD180" s="28"/>
      <c r="AQ180" s="147" t="s">
        <v>146</v>
      </c>
      <c r="AS180" s="147" t="s">
        <v>206</v>
      </c>
      <c r="AT180" s="147" t="s">
        <v>121</v>
      </c>
      <c r="AX180" s="16" t="s">
        <v>113</v>
      </c>
      <c r="BD180" s="148">
        <f t="shared" si="24"/>
        <v>0</v>
      </c>
      <c r="BE180" s="148">
        <f t="shared" si="25"/>
        <v>0</v>
      </c>
      <c r="BF180" s="148">
        <f t="shared" si="26"/>
        <v>0</v>
      </c>
      <c r="BG180" s="148">
        <f t="shared" si="27"/>
        <v>0</v>
      </c>
      <c r="BH180" s="148">
        <f t="shared" si="28"/>
        <v>0</v>
      </c>
      <c r="BI180" s="16" t="s">
        <v>121</v>
      </c>
      <c r="BJ180" s="149">
        <f t="shared" si="29"/>
        <v>0</v>
      </c>
      <c r="BK180" s="16" t="s">
        <v>120</v>
      </c>
      <c r="BL180" s="147" t="s">
        <v>311</v>
      </c>
    </row>
    <row r="181" spans="1:64" s="13" customFormat="1">
      <c r="B181" s="150"/>
      <c r="D181" s="151" t="s">
        <v>185</v>
      </c>
      <c r="E181" s="152" t="s">
        <v>1</v>
      </c>
      <c r="F181" s="153" t="s">
        <v>312</v>
      </c>
      <c r="H181" s="154">
        <v>3.45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V181" s="186"/>
      <c r="AS181" s="152" t="s">
        <v>185</v>
      </c>
      <c r="AT181" s="152" t="s">
        <v>121</v>
      </c>
      <c r="AU181" s="13" t="s">
        <v>121</v>
      </c>
      <c r="AV181" s="13" t="s">
        <v>28</v>
      </c>
      <c r="AW181" s="13" t="s">
        <v>81</v>
      </c>
      <c r="AX181" s="152" t="s">
        <v>113</v>
      </c>
    </row>
    <row r="182" spans="1:64" s="2" customFormat="1" ht="24.2" customHeight="1">
      <c r="A182" s="28"/>
      <c r="B182" s="136"/>
      <c r="C182" s="137" t="s">
        <v>313</v>
      </c>
      <c r="D182" s="137" t="s">
        <v>116</v>
      </c>
      <c r="E182" s="138" t="s">
        <v>259</v>
      </c>
      <c r="F182" s="139" t="s">
        <v>260</v>
      </c>
      <c r="G182" s="140" t="s">
        <v>119</v>
      </c>
      <c r="H182" s="141">
        <v>25</v>
      </c>
      <c r="I182" s="141">
        <v>0</v>
      </c>
      <c r="J182" s="141">
        <f>ROUND(I182*H182,3)</f>
        <v>0</v>
      </c>
      <c r="K182" s="142"/>
      <c r="L182" s="29"/>
      <c r="M182" s="143" t="s">
        <v>1</v>
      </c>
      <c r="N182" s="144" t="s">
        <v>39</v>
      </c>
      <c r="O182" s="145">
        <v>0.158</v>
      </c>
      <c r="P182" s="145">
        <f>O182*H182</f>
        <v>3.95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U182" s="28"/>
      <c r="V182" s="179"/>
      <c r="W182" s="28"/>
      <c r="X182" s="28"/>
      <c r="Y182" s="28"/>
      <c r="Z182" s="28"/>
      <c r="AA182" s="28"/>
      <c r="AB182" s="28"/>
      <c r="AC182" s="28"/>
      <c r="AD182" s="28"/>
      <c r="AQ182" s="147" t="s">
        <v>120</v>
      </c>
      <c r="AS182" s="147" t="s">
        <v>116</v>
      </c>
      <c r="AT182" s="147" t="s">
        <v>121</v>
      </c>
      <c r="AX182" s="16" t="s">
        <v>113</v>
      </c>
      <c r="BD182" s="148">
        <f>IF(N182="základná",J182,0)</f>
        <v>0</v>
      </c>
      <c r="BE182" s="148">
        <f>IF(N182="znížená",J182,0)</f>
        <v>0</v>
      </c>
      <c r="BF182" s="148">
        <f>IF(N182="zákl. prenesená",J182,0)</f>
        <v>0</v>
      </c>
      <c r="BG182" s="148">
        <f>IF(N182="zníž. prenesená",J182,0)</f>
        <v>0</v>
      </c>
      <c r="BH182" s="148">
        <f>IF(N182="nulová",J182,0)</f>
        <v>0</v>
      </c>
      <c r="BI182" s="16" t="s">
        <v>121</v>
      </c>
      <c r="BJ182" s="149">
        <f>ROUND(I182*H182,3)</f>
        <v>0</v>
      </c>
      <c r="BK182" s="16" t="s">
        <v>120</v>
      </c>
      <c r="BL182" s="147" t="s">
        <v>314</v>
      </c>
    </row>
    <row r="183" spans="1:64" s="2" customFormat="1" ht="24.2" customHeight="1">
      <c r="A183" s="28"/>
      <c r="B183" s="136"/>
      <c r="C183" s="158" t="s">
        <v>315</v>
      </c>
      <c r="D183" s="158" t="s">
        <v>206</v>
      </c>
      <c r="E183" s="159" t="s">
        <v>316</v>
      </c>
      <c r="F183" s="160" t="s">
        <v>317</v>
      </c>
      <c r="G183" s="161" t="s">
        <v>265</v>
      </c>
      <c r="H183" s="162">
        <v>1875</v>
      </c>
      <c r="I183" s="162">
        <v>0</v>
      </c>
      <c r="J183" s="162">
        <f>ROUND(I183*H183,3)</f>
        <v>0</v>
      </c>
      <c r="K183" s="163"/>
      <c r="L183" s="164"/>
      <c r="M183" s="165" t="s">
        <v>1</v>
      </c>
      <c r="N183" s="166" t="s">
        <v>39</v>
      </c>
      <c r="O183" s="145">
        <v>0</v>
      </c>
      <c r="P183" s="145">
        <f>O183*H183</f>
        <v>0</v>
      </c>
      <c r="Q183" s="145">
        <v>2.9999999999999997E-4</v>
      </c>
      <c r="R183" s="145">
        <f>Q183*H183</f>
        <v>0.5625</v>
      </c>
      <c r="S183" s="145">
        <v>0</v>
      </c>
      <c r="T183" s="146">
        <f>S183*H183</f>
        <v>0</v>
      </c>
      <c r="U183" s="28"/>
      <c r="V183" s="179"/>
      <c r="W183" s="28"/>
      <c r="X183" s="28"/>
      <c r="Y183" s="28"/>
      <c r="Z183" s="28"/>
      <c r="AA183" s="28"/>
      <c r="AB183" s="28"/>
      <c r="AC183" s="28"/>
      <c r="AD183" s="28"/>
      <c r="AQ183" s="147" t="s">
        <v>146</v>
      </c>
      <c r="AS183" s="147" t="s">
        <v>206</v>
      </c>
      <c r="AT183" s="147" t="s">
        <v>121</v>
      </c>
      <c r="AX183" s="16" t="s">
        <v>113</v>
      </c>
      <c r="BD183" s="148">
        <f>IF(N183="základná",J183,0)</f>
        <v>0</v>
      </c>
      <c r="BE183" s="148">
        <f>IF(N183="znížená",J183,0)</f>
        <v>0</v>
      </c>
      <c r="BF183" s="148">
        <f>IF(N183="zákl. prenesená",J183,0)</f>
        <v>0</v>
      </c>
      <c r="BG183" s="148">
        <f>IF(N183="zníž. prenesená",J183,0)</f>
        <v>0</v>
      </c>
      <c r="BH183" s="148">
        <f>IF(N183="nulová",J183,0)</f>
        <v>0</v>
      </c>
      <c r="BI183" s="16" t="s">
        <v>121</v>
      </c>
      <c r="BJ183" s="149">
        <f>ROUND(I183*H183,3)</f>
        <v>0</v>
      </c>
      <c r="BK183" s="16" t="s">
        <v>120</v>
      </c>
      <c r="BL183" s="147" t="s">
        <v>318</v>
      </c>
    </row>
    <row r="184" spans="1:64" s="13" customFormat="1">
      <c r="B184" s="150"/>
      <c r="D184" s="151" t="s">
        <v>185</v>
      </c>
      <c r="E184" s="152" t="s">
        <v>1</v>
      </c>
      <c r="F184" s="153" t="s">
        <v>319</v>
      </c>
      <c r="H184" s="154">
        <v>1875</v>
      </c>
      <c r="I184" s="154"/>
      <c r="L184" s="150"/>
      <c r="M184" s="155"/>
      <c r="N184" s="156"/>
      <c r="O184" s="156"/>
      <c r="P184" s="156"/>
      <c r="Q184" s="156"/>
      <c r="R184" s="156"/>
      <c r="S184" s="156"/>
      <c r="T184" s="157"/>
      <c r="V184" s="186"/>
      <c r="AS184" s="152" t="s">
        <v>185</v>
      </c>
      <c r="AT184" s="152" t="s">
        <v>121</v>
      </c>
      <c r="AU184" s="13" t="s">
        <v>121</v>
      </c>
      <c r="AV184" s="13" t="s">
        <v>28</v>
      </c>
      <c r="AW184" s="13" t="s">
        <v>81</v>
      </c>
      <c r="AX184" s="152" t="s">
        <v>113</v>
      </c>
    </row>
    <row r="185" spans="1:64" s="2" customFormat="1" ht="14.45" customHeight="1">
      <c r="A185" s="28"/>
      <c r="B185" s="136"/>
      <c r="C185" s="137" t="s">
        <v>320</v>
      </c>
      <c r="D185" s="137" t="s">
        <v>116</v>
      </c>
      <c r="E185" s="138" t="s">
        <v>269</v>
      </c>
      <c r="F185" s="139" t="s">
        <v>270</v>
      </c>
      <c r="G185" s="140" t="s">
        <v>235</v>
      </c>
      <c r="H185" s="141">
        <v>1.38</v>
      </c>
      <c r="I185" s="141">
        <v>0</v>
      </c>
      <c r="J185" s="141">
        <f>ROUND(I185*H185,3)</f>
        <v>0</v>
      </c>
      <c r="K185" s="142"/>
      <c r="L185" s="29"/>
      <c r="M185" s="143" t="s">
        <v>1</v>
      </c>
      <c r="N185" s="144" t="s">
        <v>39</v>
      </c>
      <c r="O185" s="145">
        <v>1.175</v>
      </c>
      <c r="P185" s="145">
        <f>O185*H185</f>
        <v>1.6214999999999999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U185" s="28"/>
      <c r="V185" s="179"/>
      <c r="W185" s="28"/>
      <c r="X185" s="28"/>
      <c r="Y185" s="28"/>
      <c r="Z185" s="28"/>
      <c r="AA185" s="28"/>
      <c r="AB185" s="28"/>
      <c r="AC185" s="28"/>
      <c r="AD185" s="28"/>
      <c r="AQ185" s="147" t="s">
        <v>120</v>
      </c>
      <c r="AS185" s="147" t="s">
        <v>116</v>
      </c>
      <c r="AT185" s="147" t="s">
        <v>121</v>
      </c>
      <c r="AX185" s="16" t="s">
        <v>113</v>
      </c>
      <c r="BD185" s="148">
        <f>IF(N185="základná",J185,0)</f>
        <v>0</v>
      </c>
      <c r="BE185" s="148">
        <f>IF(N185="znížená",J185,0)</f>
        <v>0</v>
      </c>
      <c r="BF185" s="148">
        <f>IF(N185="zákl. prenesená",J185,0)</f>
        <v>0</v>
      </c>
      <c r="BG185" s="148">
        <f>IF(N185="zníž. prenesená",J185,0)</f>
        <v>0</v>
      </c>
      <c r="BH185" s="148">
        <f>IF(N185="nulová",J185,0)</f>
        <v>0</v>
      </c>
      <c r="BI185" s="16" t="s">
        <v>121</v>
      </c>
      <c r="BJ185" s="149">
        <f>ROUND(I185*H185,3)</f>
        <v>0</v>
      </c>
      <c r="BK185" s="16" t="s">
        <v>120</v>
      </c>
      <c r="BL185" s="147" t="s">
        <v>321</v>
      </c>
    </row>
    <row r="186" spans="1:64" s="13" customFormat="1">
      <c r="B186" s="150"/>
      <c r="D186" s="151" t="s">
        <v>185</v>
      </c>
      <c r="E186" s="152" t="s">
        <v>1</v>
      </c>
      <c r="F186" s="153" t="s">
        <v>322</v>
      </c>
      <c r="H186" s="154">
        <v>1.38</v>
      </c>
      <c r="I186" s="154"/>
      <c r="L186" s="150"/>
      <c r="M186" s="155"/>
      <c r="N186" s="156"/>
      <c r="O186" s="156"/>
      <c r="P186" s="156"/>
      <c r="Q186" s="156"/>
      <c r="R186" s="156"/>
      <c r="S186" s="156"/>
      <c r="T186" s="157"/>
      <c r="V186" s="186"/>
      <c r="AS186" s="152" t="s">
        <v>185</v>
      </c>
      <c r="AT186" s="152" t="s">
        <v>121</v>
      </c>
      <c r="AU186" s="13" t="s">
        <v>121</v>
      </c>
      <c r="AV186" s="13" t="s">
        <v>28</v>
      </c>
      <c r="AW186" s="13" t="s">
        <v>81</v>
      </c>
      <c r="AX186" s="152" t="s">
        <v>113</v>
      </c>
    </row>
    <row r="187" spans="1:64" s="2" customFormat="1" ht="24.2" customHeight="1">
      <c r="A187" s="28"/>
      <c r="B187" s="136"/>
      <c r="C187" s="137" t="s">
        <v>323</v>
      </c>
      <c r="D187" s="137" t="s">
        <v>116</v>
      </c>
      <c r="E187" s="138" t="s">
        <v>274</v>
      </c>
      <c r="F187" s="139" t="s">
        <v>275</v>
      </c>
      <c r="G187" s="140" t="s">
        <v>235</v>
      </c>
      <c r="H187" s="141">
        <v>1.38</v>
      </c>
      <c r="I187" s="141">
        <v>0</v>
      </c>
      <c r="J187" s="141">
        <f>ROUND(I187*H187,3)</f>
        <v>0</v>
      </c>
      <c r="K187" s="142"/>
      <c r="L187" s="29"/>
      <c r="M187" s="143" t="s">
        <v>1</v>
      </c>
      <c r="N187" s="144" t="s">
        <v>39</v>
      </c>
      <c r="O187" s="145">
        <v>0.91</v>
      </c>
      <c r="P187" s="145">
        <f>O187*H187</f>
        <v>1.2558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U187" s="28"/>
      <c r="V187" s="179"/>
      <c r="W187" s="28"/>
      <c r="X187" s="28"/>
      <c r="Y187" s="28"/>
      <c r="Z187" s="28"/>
      <c r="AA187" s="28"/>
      <c r="AB187" s="28"/>
      <c r="AC187" s="28"/>
      <c r="AD187" s="28"/>
      <c r="AQ187" s="147" t="s">
        <v>120</v>
      </c>
      <c r="AS187" s="147" t="s">
        <v>116</v>
      </c>
      <c r="AT187" s="147" t="s">
        <v>121</v>
      </c>
      <c r="AX187" s="16" t="s">
        <v>113</v>
      </c>
      <c r="BD187" s="148">
        <f>IF(N187="základná",J187,0)</f>
        <v>0</v>
      </c>
      <c r="BE187" s="148">
        <f>IF(N187="znížená",J187,0)</f>
        <v>0</v>
      </c>
      <c r="BF187" s="148">
        <f>IF(N187="zákl. prenesená",J187,0)</f>
        <v>0</v>
      </c>
      <c r="BG187" s="148">
        <f>IF(N187="zníž. prenesená",J187,0)</f>
        <v>0</v>
      </c>
      <c r="BH187" s="148">
        <f>IF(N187="nulová",J187,0)</f>
        <v>0</v>
      </c>
      <c r="BI187" s="16" t="s">
        <v>121</v>
      </c>
      <c r="BJ187" s="149">
        <f>ROUND(I187*H187,3)</f>
        <v>0</v>
      </c>
      <c r="BK187" s="16" t="s">
        <v>120</v>
      </c>
      <c r="BL187" s="147" t="s">
        <v>324</v>
      </c>
    </row>
    <row r="188" spans="1:64" s="12" customFormat="1" ht="22.9" customHeight="1">
      <c r="B188" s="124"/>
      <c r="D188" s="125" t="s">
        <v>72</v>
      </c>
      <c r="E188" s="134" t="s">
        <v>325</v>
      </c>
      <c r="F188" s="134" t="s">
        <v>326</v>
      </c>
      <c r="J188" s="135">
        <f>BJ188</f>
        <v>0</v>
      </c>
      <c r="L188" s="124"/>
      <c r="M188" s="128"/>
      <c r="N188" s="129"/>
      <c r="O188" s="129"/>
      <c r="P188" s="130">
        <f>SUM(P189:P216)</f>
        <v>38.990624999999994</v>
      </c>
      <c r="Q188" s="129"/>
      <c r="R188" s="130">
        <f>SUM(R189:R216)</f>
        <v>24.756599999999999</v>
      </c>
      <c r="S188" s="129"/>
      <c r="T188" s="131">
        <f>SUM(T189:T216)</f>
        <v>0</v>
      </c>
      <c r="V188" s="185"/>
      <c r="AQ188" s="125" t="s">
        <v>81</v>
      </c>
      <c r="AS188" s="132" t="s">
        <v>72</v>
      </c>
      <c r="AT188" s="132" t="s">
        <v>81</v>
      </c>
      <c r="AX188" s="125" t="s">
        <v>113</v>
      </c>
      <c r="BJ188" s="133">
        <f>SUM(BJ189:BJ216)</f>
        <v>0</v>
      </c>
    </row>
    <row r="189" spans="1:64" s="2" customFormat="1" ht="24.2" customHeight="1">
      <c r="A189" s="28"/>
      <c r="B189" s="136"/>
      <c r="C189" s="137" t="s">
        <v>327</v>
      </c>
      <c r="D189" s="137" t="s">
        <v>116</v>
      </c>
      <c r="E189" s="138" t="s">
        <v>328</v>
      </c>
      <c r="F189" s="139" t="s">
        <v>329</v>
      </c>
      <c r="G189" s="140" t="s">
        <v>235</v>
      </c>
      <c r="H189" s="141">
        <v>9.3000000000000007</v>
      </c>
      <c r="I189" s="141">
        <v>0</v>
      </c>
      <c r="J189" s="141">
        <f>ROUND(I189*H189,3)</f>
        <v>0</v>
      </c>
      <c r="K189" s="142"/>
      <c r="L189" s="29"/>
      <c r="M189" s="143" t="s">
        <v>1</v>
      </c>
      <c r="N189" s="144" t="s">
        <v>39</v>
      </c>
      <c r="O189" s="145">
        <v>0.46</v>
      </c>
      <c r="P189" s="145">
        <f>O189*H189</f>
        <v>4.2780000000000005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28"/>
      <c r="V189" s="179"/>
      <c r="W189" s="28"/>
      <c r="X189" s="28"/>
      <c r="Y189" s="28"/>
      <c r="Z189" s="28"/>
      <c r="AA189" s="28"/>
      <c r="AB189" s="28"/>
      <c r="AC189" s="28"/>
      <c r="AD189" s="28"/>
      <c r="AQ189" s="147" t="s">
        <v>120</v>
      </c>
      <c r="AS189" s="147" t="s">
        <v>116</v>
      </c>
      <c r="AT189" s="147" t="s">
        <v>121</v>
      </c>
      <c r="AX189" s="16" t="s">
        <v>113</v>
      </c>
      <c r="BD189" s="148">
        <f>IF(N189="základná",J189,0)</f>
        <v>0</v>
      </c>
      <c r="BE189" s="148">
        <f>IF(N189="znížená",J189,0)</f>
        <v>0</v>
      </c>
      <c r="BF189" s="148">
        <f>IF(N189="zákl. prenesená",J189,0)</f>
        <v>0</v>
      </c>
      <c r="BG189" s="148">
        <f>IF(N189="zníž. prenesená",J189,0)</f>
        <v>0</v>
      </c>
      <c r="BH189" s="148">
        <f>IF(N189="nulová",J189,0)</f>
        <v>0</v>
      </c>
      <c r="BI189" s="16" t="s">
        <v>121</v>
      </c>
      <c r="BJ189" s="149">
        <f>ROUND(I189*H189,3)</f>
        <v>0</v>
      </c>
      <c r="BK189" s="16" t="s">
        <v>120</v>
      </c>
      <c r="BL189" s="147" t="s">
        <v>330</v>
      </c>
    </row>
    <row r="190" spans="1:64" s="13" customFormat="1">
      <c r="B190" s="150"/>
      <c r="D190" s="151" t="s">
        <v>185</v>
      </c>
      <c r="E190" s="152" t="s">
        <v>1</v>
      </c>
      <c r="F190" s="153" t="s">
        <v>331</v>
      </c>
      <c r="H190" s="154">
        <v>9.3000000000000007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V190" s="186"/>
      <c r="AS190" s="152" t="s">
        <v>185</v>
      </c>
      <c r="AT190" s="152" t="s">
        <v>121</v>
      </c>
      <c r="AU190" s="13" t="s">
        <v>121</v>
      </c>
      <c r="AV190" s="13" t="s">
        <v>28</v>
      </c>
      <c r="AW190" s="13" t="s">
        <v>81</v>
      </c>
      <c r="AX190" s="152" t="s">
        <v>113</v>
      </c>
    </row>
    <row r="191" spans="1:64" s="2" customFormat="1" ht="24.2" customHeight="1">
      <c r="A191" s="28"/>
      <c r="B191" s="136"/>
      <c r="C191" s="137" t="s">
        <v>332</v>
      </c>
      <c r="D191" s="137" t="s">
        <v>116</v>
      </c>
      <c r="E191" s="138" t="s">
        <v>333</v>
      </c>
      <c r="F191" s="139" t="s">
        <v>334</v>
      </c>
      <c r="G191" s="140" t="s">
        <v>235</v>
      </c>
      <c r="H191" s="141">
        <v>9.3000000000000007</v>
      </c>
      <c r="I191" s="141">
        <v>0</v>
      </c>
      <c r="J191" s="141">
        <f>ROUND(I191*H191,3)</f>
        <v>0</v>
      </c>
      <c r="K191" s="142"/>
      <c r="L191" s="29"/>
      <c r="M191" s="143" t="s">
        <v>1</v>
      </c>
      <c r="N191" s="144" t="s">
        <v>39</v>
      </c>
      <c r="O191" s="145">
        <v>7.0999999999999994E-2</v>
      </c>
      <c r="P191" s="145">
        <f>O191*H191</f>
        <v>0.6603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U191" s="28"/>
      <c r="V191" s="179"/>
      <c r="W191" s="28"/>
      <c r="X191" s="28"/>
      <c r="Y191" s="28"/>
      <c r="Z191" s="28"/>
      <c r="AA191" s="28"/>
      <c r="AB191" s="28"/>
      <c r="AC191" s="28"/>
      <c r="AD191" s="28"/>
      <c r="AQ191" s="147" t="s">
        <v>120</v>
      </c>
      <c r="AS191" s="147" t="s">
        <v>116</v>
      </c>
      <c r="AT191" s="147" t="s">
        <v>121</v>
      </c>
      <c r="AX191" s="16" t="s">
        <v>113</v>
      </c>
      <c r="BD191" s="148">
        <f>IF(N191="základná",J191,0)</f>
        <v>0</v>
      </c>
      <c r="BE191" s="148">
        <f>IF(N191="znížená",J191,0)</f>
        <v>0</v>
      </c>
      <c r="BF191" s="148">
        <f>IF(N191="zákl. prenesená",J191,0)</f>
        <v>0</v>
      </c>
      <c r="BG191" s="148">
        <f>IF(N191="zníž. prenesená",J191,0)</f>
        <v>0</v>
      </c>
      <c r="BH191" s="148">
        <f>IF(N191="nulová",J191,0)</f>
        <v>0</v>
      </c>
      <c r="BI191" s="16" t="s">
        <v>121</v>
      </c>
      <c r="BJ191" s="149">
        <f>ROUND(I191*H191,3)</f>
        <v>0</v>
      </c>
      <c r="BK191" s="16" t="s">
        <v>120</v>
      </c>
      <c r="BL191" s="147" t="s">
        <v>335</v>
      </c>
    </row>
    <row r="192" spans="1:64" s="13" customFormat="1">
      <c r="B192" s="150"/>
      <c r="D192" s="151" t="s">
        <v>185</v>
      </c>
      <c r="E192" s="152" t="s">
        <v>1</v>
      </c>
      <c r="F192" s="153" t="s">
        <v>336</v>
      </c>
      <c r="H192" s="154">
        <v>9.3000000000000007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V192" s="186"/>
      <c r="AS192" s="152" t="s">
        <v>185</v>
      </c>
      <c r="AT192" s="152" t="s">
        <v>121</v>
      </c>
      <c r="AU192" s="13" t="s">
        <v>121</v>
      </c>
      <c r="AV192" s="13" t="s">
        <v>28</v>
      </c>
      <c r="AW192" s="13" t="s">
        <v>81</v>
      </c>
      <c r="AX192" s="152" t="s">
        <v>113</v>
      </c>
    </row>
    <row r="193" spans="1:64" s="2" customFormat="1" ht="24.2" customHeight="1">
      <c r="A193" s="28"/>
      <c r="B193" s="136"/>
      <c r="C193" s="137" t="s">
        <v>337</v>
      </c>
      <c r="D193" s="137" t="s">
        <v>116</v>
      </c>
      <c r="E193" s="138" t="s">
        <v>338</v>
      </c>
      <c r="F193" s="139" t="s">
        <v>339</v>
      </c>
      <c r="G193" s="140" t="s">
        <v>235</v>
      </c>
      <c r="H193" s="141">
        <v>9.3000000000000007</v>
      </c>
      <c r="I193" s="141">
        <v>0</v>
      </c>
      <c r="J193" s="141">
        <f>ROUND(I193*H193,3)</f>
        <v>0</v>
      </c>
      <c r="K193" s="142"/>
      <c r="L193" s="29"/>
      <c r="M193" s="143" t="s">
        <v>1</v>
      </c>
      <c r="N193" s="144" t="s">
        <v>39</v>
      </c>
      <c r="O193" s="145">
        <v>0</v>
      </c>
      <c r="P193" s="145">
        <f>O193*H193</f>
        <v>0</v>
      </c>
      <c r="Q193" s="145">
        <v>0.112</v>
      </c>
      <c r="R193" s="145">
        <f>Q193*H193</f>
        <v>1.0416000000000001</v>
      </c>
      <c r="S193" s="145">
        <v>0</v>
      </c>
      <c r="T193" s="146">
        <f>S193*H193</f>
        <v>0</v>
      </c>
      <c r="U193" s="28"/>
      <c r="V193" s="179"/>
      <c r="W193" s="28"/>
      <c r="X193" s="28"/>
      <c r="Y193" s="28"/>
      <c r="Z193" s="28"/>
      <c r="AA193" s="28"/>
      <c r="AB193" s="28"/>
      <c r="AC193" s="28"/>
      <c r="AD193" s="28"/>
      <c r="AQ193" s="147" t="s">
        <v>120</v>
      </c>
      <c r="AS193" s="147" t="s">
        <v>116</v>
      </c>
      <c r="AT193" s="147" t="s">
        <v>121</v>
      </c>
      <c r="AX193" s="16" t="s">
        <v>113</v>
      </c>
      <c r="BD193" s="148">
        <f>IF(N193="základná",J193,0)</f>
        <v>0</v>
      </c>
      <c r="BE193" s="148">
        <f>IF(N193="znížená",J193,0)</f>
        <v>0</v>
      </c>
      <c r="BF193" s="148">
        <f>IF(N193="zákl. prenesená",J193,0)</f>
        <v>0</v>
      </c>
      <c r="BG193" s="148">
        <f>IF(N193="zníž. prenesená",J193,0)</f>
        <v>0</v>
      </c>
      <c r="BH193" s="148">
        <f>IF(N193="nulová",J193,0)</f>
        <v>0</v>
      </c>
      <c r="BI193" s="16" t="s">
        <v>121</v>
      </c>
      <c r="BJ193" s="149">
        <f>ROUND(I193*H193,3)</f>
        <v>0</v>
      </c>
      <c r="BK193" s="16" t="s">
        <v>120</v>
      </c>
      <c r="BL193" s="147" t="s">
        <v>340</v>
      </c>
    </row>
    <row r="194" spans="1:64" s="13" customFormat="1">
      <c r="B194" s="150"/>
      <c r="D194" s="151" t="s">
        <v>185</v>
      </c>
      <c r="E194" s="152" t="s">
        <v>1</v>
      </c>
      <c r="F194" s="153" t="s">
        <v>331</v>
      </c>
      <c r="H194" s="154">
        <v>9.3000000000000007</v>
      </c>
      <c r="I194" s="154"/>
      <c r="L194" s="150"/>
      <c r="M194" s="155"/>
      <c r="N194" s="156"/>
      <c r="O194" s="156"/>
      <c r="P194" s="156"/>
      <c r="Q194" s="156"/>
      <c r="R194" s="156"/>
      <c r="S194" s="156"/>
      <c r="T194" s="157"/>
      <c r="V194" s="186"/>
      <c r="AS194" s="152" t="s">
        <v>185</v>
      </c>
      <c r="AT194" s="152" t="s">
        <v>121</v>
      </c>
      <c r="AU194" s="13" t="s">
        <v>121</v>
      </c>
      <c r="AV194" s="13" t="s">
        <v>28</v>
      </c>
      <c r="AW194" s="13" t="s">
        <v>81</v>
      </c>
      <c r="AX194" s="152" t="s">
        <v>113</v>
      </c>
    </row>
    <row r="195" spans="1:64" s="2" customFormat="1" ht="14.45" customHeight="1">
      <c r="A195" s="28"/>
      <c r="B195" s="136"/>
      <c r="C195" s="158" t="s">
        <v>341</v>
      </c>
      <c r="D195" s="158" t="s">
        <v>206</v>
      </c>
      <c r="E195" s="159" t="s">
        <v>342</v>
      </c>
      <c r="F195" s="160" t="s">
        <v>343</v>
      </c>
      <c r="G195" s="161" t="s">
        <v>344</v>
      </c>
      <c r="H195" s="162">
        <v>7.9050000000000002</v>
      </c>
      <c r="I195" s="162">
        <v>0</v>
      </c>
      <c r="J195" s="162">
        <f>ROUND(I195*H195,3)</f>
        <v>0</v>
      </c>
      <c r="K195" s="163"/>
      <c r="L195" s="164"/>
      <c r="M195" s="165" t="s">
        <v>1</v>
      </c>
      <c r="N195" s="166" t="s">
        <v>39</v>
      </c>
      <c r="O195" s="145">
        <v>0</v>
      </c>
      <c r="P195" s="145">
        <f>O195*H195</f>
        <v>0</v>
      </c>
      <c r="Q195" s="145">
        <v>1</v>
      </c>
      <c r="R195" s="145">
        <f>Q195*H195</f>
        <v>7.9050000000000002</v>
      </c>
      <c r="S195" s="145">
        <v>0</v>
      </c>
      <c r="T195" s="146">
        <f>S195*H195</f>
        <v>0</v>
      </c>
      <c r="U195" s="28"/>
      <c r="V195" s="179"/>
      <c r="W195" s="28"/>
      <c r="X195" s="28"/>
      <c r="Y195" s="28"/>
      <c r="Z195" s="28"/>
      <c r="AA195" s="28"/>
      <c r="AB195" s="28"/>
      <c r="AC195" s="28"/>
      <c r="AD195" s="28"/>
      <c r="AQ195" s="147" t="s">
        <v>146</v>
      </c>
      <c r="AS195" s="147" t="s">
        <v>206</v>
      </c>
      <c r="AT195" s="147" t="s">
        <v>121</v>
      </c>
      <c r="AX195" s="16" t="s">
        <v>113</v>
      </c>
      <c r="BD195" s="148">
        <f>IF(N195="základná",J195,0)</f>
        <v>0</v>
      </c>
      <c r="BE195" s="148">
        <f>IF(N195="znížená",J195,0)</f>
        <v>0</v>
      </c>
      <c r="BF195" s="148">
        <f>IF(N195="zákl. prenesená",J195,0)</f>
        <v>0</v>
      </c>
      <c r="BG195" s="148">
        <f>IF(N195="zníž. prenesená",J195,0)</f>
        <v>0</v>
      </c>
      <c r="BH195" s="148">
        <f>IF(N195="nulová",J195,0)</f>
        <v>0</v>
      </c>
      <c r="BI195" s="16" t="s">
        <v>121</v>
      </c>
      <c r="BJ195" s="149">
        <f>ROUND(I195*H195,3)</f>
        <v>0</v>
      </c>
      <c r="BK195" s="16" t="s">
        <v>120</v>
      </c>
      <c r="BL195" s="147" t="s">
        <v>345</v>
      </c>
    </row>
    <row r="196" spans="1:64" s="13" customFormat="1">
      <c r="B196" s="150"/>
      <c r="D196" s="151" t="s">
        <v>185</v>
      </c>
      <c r="E196" s="152" t="s">
        <v>1</v>
      </c>
      <c r="F196" s="153" t="s">
        <v>346</v>
      </c>
      <c r="H196" s="154">
        <v>7.9050000000000002</v>
      </c>
      <c r="I196" s="154"/>
      <c r="L196" s="150"/>
      <c r="M196" s="155"/>
      <c r="N196" s="156"/>
      <c r="O196" s="156"/>
      <c r="P196" s="156"/>
      <c r="Q196" s="156"/>
      <c r="R196" s="156"/>
      <c r="S196" s="156"/>
      <c r="T196" s="157"/>
      <c r="V196" s="186"/>
      <c r="AS196" s="152" t="s">
        <v>185</v>
      </c>
      <c r="AT196" s="152" t="s">
        <v>121</v>
      </c>
      <c r="AU196" s="13" t="s">
        <v>121</v>
      </c>
      <c r="AV196" s="13" t="s">
        <v>28</v>
      </c>
      <c r="AW196" s="13" t="s">
        <v>81</v>
      </c>
      <c r="AX196" s="152" t="s">
        <v>113</v>
      </c>
    </row>
    <row r="197" spans="1:64" s="2" customFormat="1" ht="24.2" customHeight="1">
      <c r="A197" s="28"/>
      <c r="B197" s="136"/>
      <c r="C197" s="137" t="s">
        <v>347</v>
      </c>
      <c r="D197" s="137" t="s">
        <v>116</v>
      </c>
      <c r="E197" s="138" t="s">
        <v>192</v>
      </c>
      <c r="F197" s="139" t="s">
        <v>193</v>
      </c>
      <c r="G197" s="140" t="s">
        <v>119</v>
      </c>
      <c r="H197" s="141">
        <v>93</v>
      </c>
      <c r="I197" s="141">
        <v>0</v>
      </c>
      <c r="J197" s="141">
        <f t="shared" ref="J197:J212" si="30">ROUND(I197*H197,3)</f>
        <v>0</v>
      </c>
      <c r="K197" s="142"/>
      <c r="L197" s="29"/>
      <c r="M197" s="143" t="s">
        <v>1</v>
      </c>
      <c r="N197" s="144" t="s">
        <v>39</v>
      </c>
      <c r="O197" s="145">
        <v>1E-3</v>
      </c>
      <c r="P197" s="145">
        <f t="shared" ref="P197:P212" si="31">O197*H197</f>
        <v>9.2999999999999999E-2</v>
      </c>
      <c r="Q197" s="145">
        <v>0</v>
      </c>
      <c r="R197" s="145">
        <f t="shared" ref="R197:R212" si="32">Q197*H197</f>
        <v>0</v>
      </c>
      <c r="S197" s="145">
        <v>0</v>
      </c>
      <c r="T197" s="146">
        <f t="shared" ref="T197:T212" si="33">S197*H197</f>
        <v>0</v>
      </c>
      <c r="U197" s="28"/>
      <c r="V197" s="179"/>
      <c r="W197" s="28"/>
      <c r="X197" s="28"/>
      <c r="Y197" s="28"/>
      <c r="Z197" s="28"/>
      <c r="AA197" s="28"/>
      <c r="AB197" s="28"/>
      <c r="AC197" s="28"/>
      <c r="AD197" s="28"/>
      <c r="AQ197" s="147" t="s">
        <v>120</v>
      </c>
      <c r="AS197" s="147" t="s">
        <v>116</v>
      </c>
      <c r="AT197" s="147" t="s">
        <v>121</v>
      </c>
      <c r="AX197" s="16" t="s">
        <v>113</v>
      </c>
      <c r="BD197" s="148">
        <f t="shared" ref="BD197:BD212" si="34">IF(N197="základná",J197,0)</f>
        <v>0</v>
      </c>
      <c r="BE197" s="148">
        <f t="shared" ref="BE197:BE212" si="35">IF(N197="znížená",J197,0)</f>
        <v>0</v>
      </c>
      <c r="BF197" s="148">
        <f t="shared" ref="BF197:BF212" si="36">IF(N197="zákl. prenesená",J197,0)</f>
        <v>0</v>
      </c>
      <c r="BG197" s="148">
        <f t="shared" ref="BG197:BG212" si="37">IF(N197="zníž. prenesená",J197,0)</f>
        <v>0</v>
      </c>
      <c r="BH197" s="148">
        <f t="shared" ref="BH197:BH212" si="38">IF(N197="nulová",J197,0)</f>
        <v>0</v>
      </c>
      <c r="BI197" s="16" t="s">
        <v>121</v>
      </c>
      <c r="BJ197" s="149">
        <f t="shared" ref="BJ197:BJ212" si="39">ROUND(I197*H197,3)</f>
        <v>0</v>
      </c>
      <c r="BK197" s="16" t="s">
        <v>120</v>
      </c>
      <c r="BL197" s="147" t="s">
        <v>348</v>
      </c>
    </row>
    <row r="198" spans="1:64" s="2" customFormat="1" ht="24.2" customHeight="1">
      <c r="A198" s="28"/>
      <c r="B198" s="136"/>
      <c r="C198" s="137" t="s">
        <v>349</v>
      </c>
      <c r="D198" s="137" t="s">
        <v>116</v>
      </c>
      <c r="E198" s="138" t="s">
        <v>350</v>
      </c>
      <c r="F198" s="139" t="s">
        <v>351</v>
      </c>
      <c r="G198" s="140" t="s">
        <v>125</v>
      </c>
      <c r="H198" s="141">
        <v>280</v>
      </c>
      <c r="I198" s="141">
        <v>0</v>
      </c>
      <c r="J198" s="141">
        <f t="shared" si="30"/>
        <v>0</v>
      </c>
      <c r="K198" s="142"/>
      <c r="L198" s="29"/>
      <c r="M198" s="143" t="s">
        <v>1</v>
      </c>
      <c r="N198" s="144" t="s">
        <v>39</v>
      </c>
      <c r="O198" s="145">
        <v>2.4E-2</v>
      </c>
      <c r="P198" s="145">
        <f t="shared" si="31"/>
        <v>6.72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U198" s="28"/>
      <c r="V198" s="179"/>
      <c r="W198" s="28"/>
      <c r="X198" s="28"/>
      <c r="Y198" s="28"/>
      <c r="Z198" s="28"/>
      <c r="AA198" s="28"/>
      <c r="AB198" s="28"/>
      <c r="AC198" s="28"/>
      <c r="AD198" s="28"/>
      <c r="AQ198" s="147" t="s">
        <v>120</v>
      </c>
      <c r="AS198" s="147" t="s">
        <v>116</v>
      </c>
      <c r="AT198" s="147" t="s">
        <v>121</v>
      </c>
      <c r="AX198" s="16" t="s">
        <v>113</v>
      </c>
      <c r="BD198" s="148">
        <f t="shared" si="34"/>
        <v>0</v>
      </c>
      <c r="BE198" s="148">
        <f t="shared" si="35"/>
        <v>0</v>
      </c>
      <c r="BF198" s="148">
        <f t="shared" si="36"/>
        <v>0</v>
      </c>
      <c r="BG198" s="148">
        <f t="shared" si="37"/>
        <v>0</v>
      </c>
      <c r="BH198" s="148">
        <f t="shared" si="38"/>
        <v>0</v>
      </c>
      <c r="BI198" s="16" t="s">
        <v>121</v>
      </c>
      <c r="BJ198" s="149">
        <f t="shared" si="39"/>
        <v>0</v>
      </c>
      <c r="BK198" s="16" t="s">
        <v>120</v>
      </c>
      <c r="BL198" s="147" t="s">
        <v>352</v>
      </c>
    </row>
    <row r="199" spans="1:64" s="2" customFormat="1" ht="24.2" customHeight="1">
      <c r="A199" s="28"/>
      <c r="B199" s="136"/>
      <c r="C199" s="137" t="s">
        <v>353</v>
      </c>
      <c r="D199" s="137" t="s">
        <v>116</v>
      </c>
      <c r="E199" s="138" t="s">
        <v>354</v>
      </c>
      <c r="F199" s="139" t="s">
        <v>355</v>
      </c>
      <c r="G199" s="140" t="s">
        <v>125</v>
      </c>
      <c r="H199" s="141">
        <v>280</v>
      </c>
      <c r="I199" s="141">
        <v>0</v>
      </c>
      <c r="J199" s="141">
        <f t="shared" si="30"/>
        <v>0</v>
      </c>
      <c r="K199" s="142"/>
      <c r="L199" s="29"/>
      <c r="M199" s="143" t="s">
        <v>1</v>
      </c>
      <c r="N199" s="144" t="s">
        <v>39</v>
      </c>
      <c r="O199" s="145">
        <v>1.4999999999999999E-2</v>
      </c>
      <c r="P199" s="145">
        <f t="shared" si="31"/>
        <v>4.2</v>
      </c>
      <c r="Q199" s="145">
        <v>0</v>
      </c>
      <c r="R199" s="145">
        <f t="shared" si="32"/>
        <v>0</v>
      </c>
      <c r="S199" s="145">
        <v>0</v>
      </c>
      <c r="T199" s="146">
        <f t="shared" si="33"/>
        <v>0</v>
      </c>
      <c r="U199" s="28"/>
      <c r="V199" s="179"/>
      <c r="W199" s="28"/>
      <c r="X199" s="28"/>
      <c r="Y199" s="28"/>
      <c r="Z199" s="28"/>
      <c r="AA199" s="28"/>
      <c r="AB199" s="28"/>
      <c r="AC199" s="28"/>
      <c r="AD199" s="28"/>
      <c r="AQ199" s="147" t="s">
        <v>120</v>
      </c>
      <c r="AS199" s="147" t="s">
        <v>116</v>
      </c>
      <c r="AT199" s="147" t="s">
        <v>121</v>
      </c>
      <c r="AX199" s="16" t="s">
        <v>113</v>
      </c>
      <c r="BD199" s="148">
        <f t="shared" si="34"/>
        <v>0</v>
      </c>
      <c r="BE199" s="148">
        <f t="shared" si="35"/>
        <v>0</v>
      </c>
      <c r="BF199" s="148">
        <f t="shared" si="36"/>
        <v>0</v>
      </c>
      <c r="BG199" s="148">
        <f t="shared" si="37"/>
        <v>0</v>
      </c>
      <c r="BH199" s="148">
        <f t="shared" si="38"/>
        <v>0</v>
      </c>
      <c r="BI199" s="16" t="s">
        <v>121</v>
      </c>
      <c r="BJ199" s="149">
        <f t="shared" si="39"/>
        <v>0</v>
      </c>
      <c r="BK199" s="16" t="s">
        <v>120</v>
      </c>
      <c r="BL199" s="147" t="s">
        <v>356</v>
      </c>
    </row>
    <row r="200" spans="1:64" s="2" customFormat="1" ht="14.45" customHeight="1">
      <c r="A200" s="28"/>
      <c r="B200" s="136"/>
      <c r="C200" s="158" t="s">
        <v>357</v>
      </c>
      <c r="D200" s="158" t="s">
        <v>206</v>
      </c>
      <c r="E200" s="159" t="s">
        <v>358</v>
      </c>
      <c r="F200" s="160" t="s">
        <v>359</v>
      </c>
      <c r="G200" s="161" t="s">
        <v>125</v>
      </c>
      <c r="H200" s="162">
        <v>13</v>
      </c>
      <c r="I200" s="162">
        <v>0</v>
      </c>
      <c r="J200" s="162">
        <f t="shared" si="30"/>
        <v>0</v>
      </c>
      <c r="K200" s="163"/>
      <c r="L200" s="164"/>
      <c r="M200" s="165" t="s">
        <v>1</v>
      </c>
      <c r="N200" s="166" t="s">
        <v>39</v>
      </c>
      <c r="O200" s="145">
        <v>0</v>
      </c>
      <c r="P200" s="145">
        <f t="shared" si="31"/>
        <v>0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U200" s="28"/>
      <c r="V200" s="179"/>
      <c r="W200" s="28"/>
      <c r="X200" s="28"/>
      <c r="Y200" s="28"/>
      <c r="Z200" s="28"/>
      <c r="AA200" s="28"/>
      <c r="AB200" s="28"/>
      <c r="AC200" s="28"/>
      <c r="AD200" s="28"/>
      <c r="AQ200" s="147" t="s">
        <v>146</v>
      </c>
      <c r="AS200" s="147" t="s">
        <v>206</v>
      </c>
      <c r="AT200" s="147" t="s">
        <v>121</v>
      </c>
      <c r="AX200" s="16" t="s">
        <v>113</v>
      </c>
      <c r="BD200" s="148">
        <f t="shared" si="34"/>
        <v>0</v>
      </c>
      <c r="BE200" s="148">
        <f t="shared" si="35"/>
        <v>0</v>
      </c>
      <c r="BF200" s="148">
        <f t="shared" si="36"/>
        <v>0</v>
      </c>
      <c r="BG200" s="148">
        <f t="shared" si="37"/>
        <v>0</v>
      </c>
      <c r="BH200" s="148">
        <f t="shared" si="38"/>
        <v>0</v>
      </c>
      <c r="BI200" s="16" t="s">
        <v>121</v>
      </c>
      <c r="BJ200" s="149">
        <f t="shared" si="39"/>
        <v>0</v>
      </c>
      <c r="BK200" s="16" t="s">
        <v>120</v>
      </c>
      <c r="BL200" s="147" t="s">
        <v>360</v>
      </c>
    </row>
    <row r="201" spans="1:64" s="2" customFormat="1" ht="14.45" customHeight="1">
      <c r="A201" s="28"/>
      <c r="B201" s="136"/>
      <c r="C201" s="158" t="s">
        <v>361</v>
      </c>
      <c r="D201" s="158" t="s">
        <v>206</v>
      </c>
      <c r="E201" s="159" t="s">
        <v>362</v>
      </c>
      <c r="F201" s="160" t="s">
        <v>363</v>
      </c>
      <c r="G201" s="161" t="s">
        <v>125</v>
      </c>
      <c r="H201" s="162">
        <v>42</v>
      </c>
      <c r="I201" s="162">
        <v>0</v>
      </c>
      <c r="J201" s="162">
        <f t="shared" si="30"/>
        <v>0</v>
      </c>
      <c r="K201" s="163"/>
      <c r="L201" s="164"/>
      <c r="M201" s="165" t="s">
        <v>1</v>
      </c>
      <c r="N201" s="166" t="s">
        <v>39</v>
      </c>
      <c r="O201" s="145">
        <v>0</v>
      </c>
      <c r="P201" s="145">
        <f t="shared" si="31"/>
        <v>0</v>
      </c>
      <c r="Q201" s="145">
        <v>0</v>
      </c>
      <c r="R201" s="145">
        <f t="shared" si="32"/>
        <v>0</v>
      </c>
      <c r="S201" s="145">
        <v>0</v>
      </c>
      <c r="T201" s="146">
        <f t="shared" si="33"/>
        <v>0</v>
      </c>
      <c r="U201" s="28"/>
      <c r="V201" s="179"/>
      <c r="W201" s="28"/>
      <c r="X201" s="28"/>
      <c r="Y201" s="28"/>
      <c r="Z201" s="28"/>
      <c r="AA201" s="28"/>
      <c r="AB201" s="28"/>
      <c r="AC201" s="28"/>
      <c r="AD201" s="28"/>
      <c r="AQ201" s="147" t="s">
        <v>146</v>
      </c>
      <c r="AS201" s="147" t="s">
        <v>206</v>
      </c>
      <c r="AT201" s="147" t="s">
        <v>121</v>
      </c>
      <c r="AX201" s="16" t="s">
        <v>113</v>
      </c>
      <c r="BD201" s="148">
        <f t="shared" si="34"/>
        <v>0</v>
      </c>
      <c r="BE201" s="148">
        <f t="shared" si="35"/>
        <v>0</v>
      </c>
      <c r="BF201" s="148">
        <f t="shared" si="36"/>
        <v>0</v>
      </c>
      <c r="BG201" s="148">
        <f t="shared" si="37"/>
        <v>0</v>
      </c>
      <c r="BH201" s="148">
        <f t="shared" si="38"/>
        <v>0</v>
      </c>
      <c r="BI201" s="16" t="s">
        <v>121</v>
      </c>
      <c r="BJ201" s="149">
        <f t="shared" si="39"/>
        <v>0</v>
      </c>
      <c r="BK201" s="16" t="s">
        <v>120</v>
      </c>
      <c r="BL201" s="147" t="s">
        <v>364</v>
      </c>
    </row>
    <row r="202" spans="1:64" s="2" customFormat="1" ht="14.45" customHeight="1">
      <c r="A202" s="28"/>
      <c r="B202" s="136"/>
      <c r="C202" s="158" t="s">
        <v>365</v>
      </c>
      <c r="D202" s="158" t="s">
        <v>206</v>
      </c>
      <c r="E202" s="159" t="s">
        <v>366</v>
      </c>
      <c r="F202" s="160" t="s">
        <v>367</v>
      </c>
      <c r="G202" s="161" t="s">
        <v>125</v>
      </c>
      <c r="H202" s="162">
        <v>13</v>
      </c>
      <c r="I202" s="162">
        <v>0</v>
      </c>
      <c r="J202" s="162">
        <f t="shared" si="30"/>
        <v>0</v>
      </c>
      <c r="K202" s="163"/>
      <c r="L202" s="164"/>
      <c r="M202" s="165" t="s">
        <v>1</v>
      </c>
      <c r="N202" s="166" t="s">
        <v>39</v>
      </c>
      <c r="O202" s="145">
        <v>0</v>
      </c>
      <c r="P202" s="145">
        <f t="shared" si="31"/>
        <v>0</v>
      </c>
      <c r="Q202" s="145">
        <v>0</v>
      </c>
      <c r="R202" s="145">
        <f t="shared" si="32"/>
        <v>0</v>
      </c>
      <c r="S202" s="145">
        <v>0</v>
      </c>
      <c r="T202" s="146">
        <f t="shared" si="33"/>
        <v>0</v>
      </c>
      <c r="U202" s="28"/>
      <c r="V202" s="179"/>
      <c r="W202" s="28"/>
      <c r="X202" s="28"/>
      <c r="Y202" s="28"/>
      <c r="Z202" s="28"/>
      <c r="AA202" s="28"/>
      <c r="AB202" s="28"/>
      <c r="AC202" s="28"/>
      <c r="AD202" s="28"/>
      <c r="AQ202" s="147" t="s">
        <v>146</v>
      </c>
      <c r="AS202" s="147" t="s">
        <v>206</v>
      </c>
      <c r="AT202" s="147" t="s">
        <v>121</v>
      </c>
      <c r="AX202" s="16" t="s">
        <v>113</v>
      </c>
      <c r="BD202" s="148">
        <f t="shared" si="34"/>
        <v>0</v>
      </c>
      <c r="BE202" s="148">
        <f t="shared" si="35"/>
        <v>0</v>
      </c>
      <c r="BF202" s="148">
        <f t="shared" si="36"/>
        <v>0</v>
      </c>
      <c r="BG202" s="148">
        <f t="shared" si="37"/>
        <v>0</v>
      </c>
      <c r="BH202" s="148">
        <f t="shared" si="38"/>
        <v>0</v>
      </c>
      <c r="BI202" s="16" t="s">
        <v>121</v>
      </c>
      <c r="BJ202" s="149">
        <f t="shared" si="39"/>
        <v>0</v>
      </c>
      <c r="BK202" s="16" t="s">
        <v>120</v>
      </c>
      <c r="BL202" s="147" t="s">
        <v>368</v>
      </c>
    </row>
    <row r="203" spans="1:64" s="2" customFormat="1" ht="14.45" customHeight="1">
      <c r="A203" s="28"/>
      <c r="B203" s="136"/>
      <c r="C203" s="158" t="s">
        <v>369</v>
      </c>
      <c r="D203" s="158" t="s">
        <v>206</v>
      </c>
      <c r="E203" s="159" t="s">
        <v>370</v>
      </c>
      <c r="F203" s="160" t="s">
        <v>371</v>
      </c>
      <c r="G203" s="161" t="s">
        <v>125</v>
      </c>
      <c r="H203" s="162">
        <v>29</v>
      </c>
      <c r="I203" s="162">
        <v>0</v>
      </c>
      <c r="J203" s="162">
        <f t="shared" si="30"/>
        <v>0</v>
      </c>
      <c r="K203" s="163"/>
      <c r="L203" s="164"/>
      <c r="M203" s="165" t="s">
        <v>1</v>
      </c>
      <c r="N203" s="166" t="s">
        <v>39</v>
      </c>
      <c r="O203" s="145">
        <v>0</v>
      </c>
      <c r="P203" s="145">
        <f t="shared" si="31"/>
        <v>0</v>
      </c>
      <c r="Q203" s="145">
        <v>0</v>
      </c>
      <c r="R203" s="145">
        <f t="shared" si="32"/>
        <v>0</v>
      </c>
      <c r="S203" s="145">
        <v>0</v>
      </c>
      <c r="T203" s="146">
        <f t="shared" si="33"/>
        <v>0</v>
      </c>
      <c r="U203" s="28"/>
      <c r="V203" s="179"/>
      <c r="W203" s="28"/>
      <c r="X203" s="28"/>
      <c r="Y203" s="28"/>
      <c r="Z203" s="28"/>
      <c r="AA203" s="28"/>
      <c r="AB203" s="28"/>
      <c r="AC203" s="28"/>
      <c r="AD203" s="28"/>
      <c r="AQ203" s="147" t="s">
        <v>146</v>
      </c>
      <c r="AS203" s="147" t="s">
        <v>206</v>
      </c>
      <c r="AT203" s="147" t="s">
        <v>121</v>
      </c>
      <c r="AX203" s="16" t="s">
        <v>113</v>
      </c>
      <c r="BD203" s="148">
        <f t="shared" si="34"/>
        <v>0</v>
      </c>
      <c r="BE203" s="148">
        <f t="shared" si="35"/>
        <v>0</v>
      </c>
      <c r="BF203" s="148">
        <f t="shared" si="36"/>
        <v>0</v>
      </c>
      <c r="BG203" s="148">
        <f t="shared" si="37"/>
        <v>0</v>
      </c>
      <c r="BH203" s="148">
        <f t="shared" si="38"/>
        <v>0</v>
      </c>
      <c r="BI203" s="16" t="s">
        <v>121</v>
      </c>
      <c r="BJ203" s="149">
        <f t="shared" si="39"/>
        <v>0</v>
      </c>
      <c r="BK203" s="16" t="s">
        <v>120</v>
      </c>
      <c r="BL203" s="147" t="s">
        <v>372</v>
      </c>
    </row>
    <row r="204" spans="1:64" s="2" customFormat="1" ht="14.45" customHeight="1">
      <c r="A204" s="28"/>
      <c r="B204" s="136"/>
      <c r="C204" s="158" t="s">
        <v>373</v>
      </c>
      <c r="D204" s="158" t="s">
        <v>206</v>
      </c>
      <c r="E204" s="159" t="s">
        <v>374</v>
      </c>
      <c r="F204" s="160" t="s">
        <v>375</v>
      </c>
      <c r="G204" s="161" t="s">
        <v>125</v>
      </c>
      <c r="H204" s="162">
        <v>13</v>
      </c>
      <c r="I204" s="162">
        <v>0</v>
      </c>
      <c r="J204" s="162">
        <f t="shared" si="30"/>
        <v>0</v>
      </c>
      <c r="K204" s="163"/>
      <c r="L204" s="164"/>
      <c r="M204" s="165" t="s">
        <v>1</v>
      </c>
      <c r="N204" s="166" t="s">
        <v>39</v>
      </c>
      <c r="O204" s="145">
        <v>0</v>
      </c>
      <c r="P204" s="145">
        <f t="shared" si="31"/>
        <v>0</v>
      </c>
      <c r="Q204" s="145">
        <v>0</v>
      </c>
      <c r="R204" s="145">
        <f t="shared" si="32"/>
        <v>0</v>
      </c>
      <c r="S204" s="145">
        <v>0</v>
      </c>
      <c r="T204" s="146">
        <f t="shared" si="33"/>
        <v>0</v>
      </c>
      <c r="U204" s="28"/>
      <c r="V204" s="179"/>
      <c r="W204" s="28"/>
      <c r="X204" s="28"/>
      <c r="Y204" s="28"/>
      <c r="Z204" s="28"/>
      <c r="AA204" s="28"/>
      <c r="AB204" s="28"/>
      <c r="AC204" s="28"/>
      <c r="AD204" s="28"/>
      <c r="AQ204" s="147" t="s">
        <v>146</v>
      </c>
      <c r="AS204" s="147" t="s">
        <v>206</v>
      </c>
      <c r="AT204" s="147" t="s">
        <v>121</v>
      </c>
      <c r="AX204" s="16" t="s">
        <v>113</v>
      </c>
      <c r="BD204" s="148">
        <f t="shared" si="34"/>
        <v>0</v>
      </c>
      <c r="BE204" s="148">
        <f t="shared" si="35"/>
        <v>0</v>
      </c>
      <c r="BF204" s="148">
        <f t="shared" si="36"/>
        <v>0</v>
      </c>
      <c r="BG204" s="148">
        <f t="shared" si="37"/>
        <v>0</v>
      </c>
      <c r="BH204" s="148">
        <f t="shared" si="38"/>
        <v>0</v>
      </c>
      <c r="BI204" s="16" t="s">
        <v>121</v>
      </c>
      <c r="BJ204" s="149">
        <f t="shared" si="39"/>
        <v>0</v>
      </c>
      <c r="BK204" s="16" t="s">
        <v>120</v>
      </c>
      <c r="BL204" s="147" t="s">
        <v>376</v>
      </c>
    </row>
    <row r="205" spans="1:64" s="2" customFormat="1" ht="14.45" customHeight="1">
      <c r="A205" s="28"/>
      <c r="B205" s="136"/>
      <c r="C205" s="158" t="s">
        <v>377</v>
      </c>
      <c r="D205" s="158" t="s">
        <v>206</v>
      </c>
      <c r="E205" s="159" t="s">
        <v>378</v>
      </c>
      <c r="F205" s="160" t="s">
        <v>379</v>
      </c>
      <c r="G205" s="161" t="s">
        <v>125</v>
      </c>
      <c r="H205" s="162">
        <v>29</v>
      </c>
      <c r="I205" s="162">
        <v>0</v>
      </c>
      <c r="J205" s="162">
        <f t="shared" si="30"/>
        <v>0</v>
      </c>
      <c r="K205" s="163"/>
      <c r="L205" s="164"/>
      <c r="M205" s="165" t="s">
        <v>1</v>
      </c>
      <c r="N205" s="166" t="s">
        <v>39</v>
      </c>
      <c r="O205" s="145">
        <v>0</v>
      </c>
      <c r="P205" s="145">
        <f t="shared" si="31"/>
        <v>0</v>
      </c>
      <c r="Q205" s="145">
        <v>0</v>
      </c>
      <c r="R205" s="145">
        <f t="shared" si="32"/>
        <v>0</v>
      </c>
      <c r="S205" s="145">
        <v>0</v>
      </c>
      <c r="T205" s="146">
        <f t="shared" si="33"/>
        <v>0</v>
      </c>
      <c r="U205" s="28"/>
      <c r="V205" s="179"/>
      <c r="W205" s="28"/>
      <c r="X205" s="28"/>
      <c r="Y205" s="28"/>
      <c r="Z205" s="28"/>
      <c r="AA205" s="28"/>
      <c r="AB205" s="28"/>
      <c r="AC205" s="28"/>
      <c r="AD205" s="28"/>
      <c r="AQ205" s="147" t="s">
        <v>146</v>
      </c>
      <c r="AS205" s="147" t="s">
        <v>206</v>
      </c>
      <c r="AT205" s="147" t="s">
        <v>121</v>
      </c>
      <c r="AX205" s="16" t="s">
        <v>113</v>
      </c>
      <c r="BD205" s="148">
        <f t="shared" si="34"/>
        <v>0</v>
      </c>
      <c r="BE205" s="148">
        <f t="shared" si="35"/>
        <v>0</v>
      </c>
      <c r="BF205" s="148">
        <f t="shared" si="36"/>
        <v>0</v>
      </c>
      <c r="BG205" s="148">
        <f t="shared" si="37"/>
        <v>0</v>
      </c>
      <c r="BH205" s="148">
        <f t="shared" si="38"/>
        <v>0</v>
      </c>
      <c r="BI205" s="16" t="s">
        <v>121</v>
      </c>
      <c r="BJ205" s="149">
        <f t="shared" si="39"/>
        <v>0</v>
      </c>
      <c r="BK205" s="16" t="s">
        <v>120</v>
      </c>
      <c r="BL205" s="147" t="s">
        <v>380</v>
      </c>
    </row>
    <row r="206" spans="1:64" s="2" customFormat="1" ht="14.45" customHeight="1">
      <c r="A206" s="28"/>
      <c r="B206" s="136"/>
      <c r="C206" s="158" t="s">
        <v>381</v>
      </c>
      <c r="D206" s="158" t="s">
        <v>206</v>
      </c>
      <c r="E206" s="159" t="s">
        <v>382</v>
      </c>
      <c r="F206" s="160" t="s">
        <v>383</v>
      </c>
      <c r="G206" s="161" t="s">
        <v>125</v>
      </c>
      <c r="H206" s="162">
        <v>13</v>
      </c>
      <c r="I206" s="162">
        <v>0</v>
      </c>
      <c r="J206" s="162">
        <f t="shared" si="30"/>
        <v>0</v>
      </c>
      <c r="K206" s="163"/>
      <c r="L206" s="164"/>
      <c r="M206" s="165" t="s">
        <v>1</v>
      </c>
      <c r="N206" s="166" t="s">
        <v>39</v>
      </c>
      <c r="O206" s="145">
        <v>0</v>
      </c>
      <c r="P206" s="145">
        <f t="shared" si="31"/>
        <v>0</v>
      </c>
      <c r="Q206" s="145">
        <v>0</v>
      </c>
      <c r="R206" s="145">
        <f t="shared" si="32"/>
        <v>0</v>
      </c>
      <c r="S206" s="145">
        <v>0</v>
      </c>
      <c r="T206" s="146">
        <f t="shared" si="33"/>
        <v>0</v>
      </c>
      <c r="U206" s="28"/>
      <c r="V206" s="179"/>
      <c r="W206" s="28"/>
      <c r="X206" s="28"/>
      <c r="Y206" s="28"/>
      <c r="Z206" s="28"/>
      <c r="AA206" s="28"/>
      <c r="AB206" s="28"/>
      <c r="AC206" s="28"/>
      <c r="AD206" s="28"/>
      <c r="AQ206" s="147" t="s">
        <v>146</v>
      </c>
      <c r="AS206" s="147" t="s">
        <v>206</v>
      </c>
      <c r="AT206" s="147" t="s">
        <v>121</v>
      </c>
      <c r="AX206" s="16" t="s">
        <v>113</v>
      </c>
      <c r="BD206" s="148">
        <f t="shared" si="34"/>
        <v>0</v>
      </c>
      <c r="BE206" s="148">
        <f t="shared" si="35"/>
        <v>0</v>
      </c>
      <c r="BF206" s="148">
        <f t="shared" si="36"/>
        <v>0</v>
      </c>
      <c r="BG206" s="148">
        <f t="shared" si="37"/>
        <v>0</v>
      </c>
      <c r="BH206" s="148">
        <f t="shared" si="38"/>
        <v>0</v>
      </c>
      <c r="BI206" s="16" t="s">
        <v>121</v>
      </c>
      <c r="BJ206" s="149">
        <f t="shared" si="39"/>
        <v>0</v>
      </c>
      <c r="BK206" s="16" t="s">
        <v>120</v>
      </c>
      <c r="BL206" s="147" t="s">
        <v>384</v>
      </c>
    </row>
    <row r="207" spans="1:64" s="2" customFormat="1" ht="14.45" customHeight="1">
      <c r="A207" s="28"/>
      <c r="B207" s="136"/>
      <c r="C207" s="158" t="s">
        <v>385</v>
      </c>
      <c r="D207" s="158" t="s">
        <v>206</v>
      </c>
      <c r="E207" s="159" t="s">
        <v>386</v>
      </c>
      <c r="F207" s="160" t="s">
        <v>387</v>
      </c>
      <c r="G207" s="161" t="s">
        <v>125</v>
      </c>
      <c r="H207" s="162">
        <v>29</v>
      </c>
      <c r="I207" s="162">
        <v>0</v>
      </c>
      <c r="J207" s="162">
        <f t="shared" si="30"/>
        <v>0</v>
      </c>
      <c r="K207" s="163"/>
      <c r="L207" s="164"/>
      <c r="M207" s="165" t="s">
        <v>1</v>
      </c>
      <c r="N207" s="166" t="s">
        <v>39</v>
      </c>
      <c r="O207" s="145">
        <v>0</v>
      </c>
      <c r="P207" s="145">
        <f t="shared" si="31"/>
        <v>0</v>
      </c>
      <c r="Q207" s="145">
        <v>0</v>
      </c>
      <c r="R207" s="145">
        <f t="shared" si="32"/>
        <v>0</v>
      </c>
      <c r="S207" s="145">
        <v>0</v>
      </c>
      <c r="T207" s="146">
        <f t="shared" si="33"/>
        <v>0</v>
      </c>
      <c r="U207" s="28"/>
      <c r="V207" s="179"/>
      <c r="W207" s="28"/>
      <c r="X207" s="28"/>
      <c r="Y207" s="28"/>
      <c r="Z207" s="28"/>
      <c r="AA207" s="28"/>
      <c r="AB207" s="28"/>
      <c r="AC207" s="28"/>
      <c r="AD207" s="28"/>
      <c r="AQ207" s="147" t="s">
        <v>146</v>
      </c>
      <c r="AS207" s="147" t="s">
        <v>206</v>
      </c>
      <c r="AT207" s="147" t="s">
        <v>121</v>
      </c>
      <c r="AX207" s="16" t="s">
        <v>113</v>
      </c>
      <c r="BD207" s="148">
        <f t="shared" si="34"/>
        <v>0</v>
      </c>
      <c r="BE207" s="148">
        <f t="shared" si="35"/>
        <v>0</v>
      </c>
      <c r="BF207" s="148">
        <f t="shared" si="36"/>
        <v>0</v>
      </c>
      <c r="BG207" s="148">
        <f t="shared" si="37"/>
        <v>0</v>
      </c>
      <c r="BH207" s="148">
        <f t="shared" si="38"/>
        <v>0</v>
      </c>
      <c r="BI207" s="16" t="s">
        <v>121</v>
      </c>
      <c r="BJ207" s="149">
        <f t="shared" si="39"/>
        <v>0</v>
      </c>
      <c r="BK207" s="16" t="s">
        <v>120</v>
      </c>
      <c r="BL207" s="147" t="s">
        <v>388</v>
      </c>
    </row>
    <row r="208" spans="1:64" s="2" customFormat="1" ht="14.45" customHeight="1">
      <c r="A208" s="28"/>
      <c r="B208" s="136"/>
      <c r="C208" s="158" t="s">
        <v>389</v>
      </c>
      <c r="D208" s="158" t="s">
        <v>206</v>
      </c>
      <c r="E208" s="159" t="s">
        <v>390</v>
      </c>
      <c r="F208" s="160" t="s">
        <v>391</v>
      </c>
      <c r="G208" s="161" t="s">
        <v>125</v>
      </c>
      <c r="H208" s="162">
        <v>42</v>
      </c>
      <c r="I208" s="162">
        <v>0</v>
      </c>
      <c r="J208" s="162">
        <f t="shared" si="30"/>
        <v>0</v>
      </c>
      <c r="K208" s="163"/>
      <c r="L208" s="164"/>
      <c r="M208" s="165" t="s">
        <v>1</v>
      </c>
      <c r="N208" s="166" t="s">
        <v>39</v>
      </c>
      <c r="O208" s="145">
        <v>0</v>
      </c>
      <c r="P208" s="145">
        <f t="shared" si="31"/>
        <v>0</v>
      </c>
      <c r="Q208" s="145">
        <v>0</v>
      </c>
      <c r="R208" s="145">
        <f t="shared" si="32"/>
        <v>0</v>
      </c>
      <c r="S208" s="145">
        <v>0</v>
      </c>
      <c r="T208" s="146">
        <f t="shared" si="33"/>
        <v>0</v>
      </c>
      <c r="U208" s="28"/>
      <c r="V208" s="179"/>
      <c r="W208" s="28"/>
      <c r="X208" s="28"/>
      <c r="Y208" s="28"/>
      <c r="Z208" s="28"/>
      <c r="AA208" s="28"/>
      <c r="AB208" s="28"/>
      <c r="AC208" s="28"/>
      <c r="AD208" s="28"/>
      <c r="AQ208" s="147" t="s">
        <v>146</v>
      </c>
      <c r="AS208" s="147" t="s">
        <v>206</v>
      </c>
      <c r="AT208" s="147" t="s">
        <v>121</v>
      </c>
      <c r="AX208" s="16" t="s">
        <v>113</v>
      </c>
      <c r="BD208" s="148">
        <f t="shared" si="34"/>
        <v>0</v>
      </c>
      <c r="BE208" s="148">
        <f t="shared" si="35"/>
        <v>0</v>
      </c>
      <c r="BF208" s="148">
        <f t="shared" si="36"/>
        <v>0</v>
      </c>
      <c r="BG208" s="148">
        <f t="shared" si="37"/>
        <v>0</v>
      </c>
      <c r="BH208" s="148">
        <f t="shared" si="38"/>
        <v>0</v>
      </c>
      <c r="BI208" s="16" t="s">
        <v>121</v>
      </c>
      <c r="BJ208" s="149">
        <f t="shared" si="39"/>
        <v>0</v>
      </c>
      <c r="BK208" s="16" t="s">
        <v>120</v>
      </c>
      <c r="BL208" s="147" t="s">
        <v>392</v>
      </c>
    </row>
    <row r="209" spans="1:64" s="2" customFormat="1" ht="14.45" customHeight="1">
      <c r="A209" s="28"/>
      <c r="B209" s="136"/>
      <c r="C209" s="158" t="s">
        <v>393</v>
      </c>
      <c r="D209" s="158" t="s">
        <v>206</v>
      </c>
      <c r="E209" s="159" t="s">
        <v>394</v>
      </c>
      <c r="F209" s="160" t="s">
        <v>395</v>
      </c>
      <c r="G209" s="161" t="s">
        <v>125</v>
      </c>
      <c r="H209" s="162">
        <v>42</v>
      </c>
      <c r="I209" s="162">
        <v>0</v>
      </c>
      <c r="J209" s="162">
        <f t="shared" si="30"/>
        <v>0</v>
      </c>
      <c r="K209" s="163"/>
      <c r="L209" s="164"/>
      <c r="M209" s="165" t="s">
        <v>1</v>
      </c>
      <c r="N209" s="166" t="s">
        <v>39</v>
      </c>
      <c r="O209" s="145">
        <v>0</v>
      </c>
      <c r="P209" s="145">
        <f t="shared" si="31"/>
        <v>0</v>
      </c>
      <c r="Q209" s="145">
        <v>0</v>
      </c>
      <c r="R209" s="145">
        <f t="shared" si="32"/>
        <v>0</v>
      </c>
      <c r="S209" s="145">
        <v>0</v>
      </c>
      <c r="T209" s="146">
        <f t="shared" si="33"/>
        <v>0</v>
      </c>
      <c r="U209" s="28"/>
      <c r="V209" s="179"/>
      <c r="W209" s="28"/>
      <c r="X209" s="28"/>
      <c r="Y209" s="28"/>
      <c r="Z209" s="28"/>
      <c r="AA209" s="28"/>
      <c r="AB209" s="28"/>
      <c r="AC209" s="28"/>
      <c r="AD209" s="28"/>
      <c r="AQ209" s="147" t="s">
        <v>146</v>
      </c>
      <c r="AS209" s="147" t="s">
        <v>206</v>
      </c>
      <c r="AT209" s="147" t="s">
        <v>121</v>
      </c>
      <c r="AX209" s="16" t="s">
        <v>113</v>
      </c>
      <c r="BD209" s="148">
        <f t="shared" si="34"/>
        <v>0</v>
      </c>
      <c r="BE209" s="148">
        <f t="shared" si="35"/>
        <v>0</v>
      </c>
      <c r="BF209" s="148">
        <f t="shared" si="36"/>
        <v>0</v>
      </c>
      <c r="BG209" s="148">
        <f t="shared" si="37"/>
        <v>0</v>
      </c>
      <c r="BH209" s="148">
        <f t="shared" si="38"/>
        <v>0</v>
      </c>
      <c r="BI209" s="16" t="s">
        <v>121</v>
      </c>
      <c r="BJ209" s="149">
        <f t="shared" si="39"/>
        <v>0</v>
      </c>
      <c r="BK209" s="16" t="s">
        <v>120</v>
      </c>
      <c r="BL209" s="147" t="s">
        <v>396</v>
      </c>
    </row>
    <row r="210" spans="1:64" s="2" customFormat="1" ht="14.45" customHeight="1">
      <c r="A210" s="28"/>
      <c r="B210" s="136"/>
      <c r="C210" s="158" t="s">
        <v>397</v>
      </c>
      <c r="D210" s="158" t="s">
        <v>206</v>
      </c>
      <c r="E210" s="159" t="s">
        <v>398</v>
      </c>
      <c r="F210" s="160" t="s">
        <v>399</v>
      </c>
      <c r="G210" s="161" t="s">
        <v>125</v>
      </c>
      <c r="H210" s="162">
        <v>15</v>
      </c>
      <c r="I210" s="162">
        <v>0</v>
      </c>
      <c r="J210" s="162">
        <f t="shared" si="30"/>
        <v>0</v>
      </c>
      <c r="K210" s="163"/>
      <c r="L210" s="164"/>
      <c r="M210" s="165" t="s">
        <v>1</v>
      </c>
      <c r="N210" s="166" t="s">
        <v>39</v>
      </c>
      <c r="O210" s="145">
        <v>0</v>
      </c>
      <c r="P210" s="145">
        <f t="shared" si="31"/>
        <v>0</v>
      </c>
      <c r="Q210" s="145">
        <v>0</v>
      </c>
      <c r="R210" s="145">
        <f t="shared" si="32"/>
        <v>0</v>
      </c>
      <c r="S210" s="145">
        <v>0</v>
      </c>
      <c r="T210" s="146">
        <f t="shared" si="33"/>
        <v>0</v>
      </c>
      <c r="U210" s="28"/>
      <c r="V210" s="179"/>
      <c r="W210" s="28"/>
      <c r="X210" s="28"/>
      <c r="Y210" s="28"/>
      <c r="Z210" s="28"/>
      <c r="AA210" s="28"/>
      <c r="AB210" s="28"/>
      <c r="AC210" s="28"/>
      <c r="AD210" s="28"/>
      <c r="AQ210" s="147" t="s">
        <v>146</v>
      </c>
      <c r="AS210" s="147" t="s">
        <v>206</v>
      </c>
      <c r="AT210" s="147" t="s">
        <v>121</v>
      </c>
      <c r="AX210" s="16" t="s">
        <v>113</v>
      </c>
      <c r="BD210" s="148">
        <f t="shared" si="34"/>
        <v>0</v>
      </c>
      <c r="BE210" s="148">
        <f t="shared" si="35"/>
        <v>0</v>
      </c>
      <c r="BF210" s="148">
        <f t="shared" si="36"/>
        <v>0</v>
      </c>
      <c r="BG210" s="148">
        <f t="shared" si="37"/>
        <v>0</v>
      </c>
      <c r="BH210" s="148">
        <f t="shared" si="38"/>
        <v>0</v>
      </c>
      <c r="BI210" s="16" t="s">
        <v>121</v>
      </c>
      <c r="BJ210" s="149">
        <f t="shared" si="39"/>
        <v>0</v>
      </c>
      <c r="BK210" s="16" t="s">
        <v>120</v>
      </c>
      <c r="BL210" s="147" t="s">
        <v>400</v>
      </c>
    </row>
    <row r="211" spans="1:64" s="2" customFormat="1" ht="24.2" customHeight="1">
      <c r="A211" s="28"/>
      <c r="B211" s="136"/>
      <c r="C211" s="137" t="s">
        <v>401</v>
      </c>
      <c r="D211" s="137" t="s">
        <v>116</v>
      </c>
      <c r="E211" s="138" t="s">
        <v>402</v>
      </c>
      <c r="F211" s="139" t="s">
        <v>403</v>
      </c>
      <c r="G211" s="140" t="s">
        <v>119</v>
      </c>
      <c r="H211" s="141">
        <v>93</v>
      </c>
      <c r="I211" s="141">
        <v>0</v>
      </c>
      <c r="J211" s="141">
        <f t="shared" si="30"/>
        <v>0</v>
      </c>
      <c r="K211" s="142"/>
      <c r="L211" s="29"/>
      <c r="M211" s="143" t="s">
        <v>1</v>
      </c>
      <c r="N211" s="144" t="s">
        <v>39</v>
      </c>
      <c r="O211" s="145">
        <v>0.24</v>
      </c>
      <c r="P211" s="145">
        <f t="shared" si="31"/>
        <v>22.32</v>
      </c>
      <c r="Q211" s="145">
        <v>0</v>
      </c>
      <c r="R211" s="145">
        <f t="shared" si="32"/>
        <v>0</v>
      </c>
      <c r="S211" s="145">
        <v>0</v>
      </c>
      <c r="T211" s="146">
        <f t="shared" si="33"/>
        <v>0</v>
      </c>
      <c r="U211" s="28"/>
      <c r="V211" s="179"/>
      <c r="W211" s="28"/>
      <c r="X211" s="28"/>
      <c r="Y211" s="28"/>
      <c r="Z211" s="28"/>
      <c r="AA211" s="28"/>
      <c r="AB211" s="28"/>
      <c r="AC211" s="28"/>
      <c r="AD211" s="28"/>
      <c r="AQ211" s="147" t="s">
        <v>120</v>
      </c>
      <c r="AS211" s="147" t="s">
        <v>116</v>
      </c>
      <c r="AT211" s="147" t="s">
        <v>121</v>
      </c>
      <c r="AX211" s="16" t="s">
        <v>113</v>
      </c>
      <c r="BD211" s="148">
        <f t="shared" si="34"/>
        <v>0</v>
      </c>
      <c r="BE211" s="148">
        <f t="shared" si="35"/>
        <v>0</v>
      </c>
      <c r="BF211" s="148">
        <f t="shared" si="36"/>
        <v>0</v>
      </c>
      <c r="BG211" s="148">
        <f t="shared" si="37"/>
        <v>0</v>
      </c>
      <c r="BH211" s="148">
        <f t="shared" si="38"/>
        <v>0</v>
      </c>
      <c r="BI211" s="16" t="s">
        <v>121</v>
      </c>
      <c r="BJ211" s="149">
        <f t="shared" si="39"/>
        <v>0</v>
      </c>
      <c r="BK211" s="16" t="s">
        <v>120</v>
      </c>
      <c r="BL211" s="147" t="s">
        <v>404</v>
      </c>
    </row>
    <row r="212" spans="1:64" s="2" customFormat="1" ht="14.45" customHeight="1">
      <c r="A212" s="28"/>
      <c r="B212" s="136"/>
      <c r="C212" s="158" t="s">
        <v>405</v>
      </c>
      <c r="D212" s="158" t="s">
        <v>206</v>
      </c>
      <c r="E212" s="159" t="s">
        <v>342</v>
      </c>
      <c r="F212" s="160" t="s">
        <v>343</v>
      </c>
      <c r="G212" s="161" t="s">
        <v>344</v>
      </c>
      <c r="H212" s="162">
        <v>15.81</v>
      </c>
      <c r="I212" s="162">
        <v>0</v>
      </c>
      <c r="J212" s="162">
        <f t="shared" si="30"/>
        <v>0</v>
      </c>
      <c r="K212" s="163"/>
      <c r="L212" s="164"/>
      <c r="M212" s="165" t="s">
        <v>1</v>
      </c>
      <c r="N212" s="166" t="s">
        <v>39</v>
      </c>
      <c r="O212" s="145">
        <v>0</v>
      </c>
      <c r="P212" s="145">
        <f t="shared" si="31"/>
        <v>0</v>
      </c>
      <c r="Q212" s="145">
        <v>1</v>
      </c>
      <c r="R212" s="145">
        <f t="shared" si="32"/>
        <v>15.81</v>
      </c>
      <c r="S212" s="145">
        <v>0</v>
      </c>
      <c r="T212" s="146">
        <f t="shared" si="33"/>
        <v>0</v>
      </c>
      <c r="U212" s="28"/>
      <c r="V212" s="179"/>
      <c r="W212" s="28"/>
      <c r="X212" s="28"/>
      <c r="Y212" s="28"/>
      <c r="Z212" s="28"/>
      <c r="AA212" s="28"/>
      <c r="AB212" s="28"/>
      <c r="AC212" s="28"/>
      <c r="AD212" s="28"/>
      <c r="AQ212" s="147" t="s">
        <v>146</v>
      </c>
      <c r="AS212" s="147" t="s">
        <v>206</v>
      </c>
      <c r="AT212" s="147" t="s">
        <v>121</v>
      </c>
      <c r="AX212" s="16" t="s">
        <v>113</v>
      </c>
      <c r="BD212" s="148">
        <f t="shared" si="34"/>
        <v>0</v>
      </c>
      <c r="BE212" s="148">
        <f t="shared" si="35"/>
        <v>0</v>
      </c>
      <c r="BF212" s="148">
        <f t="shared" si="36"/>
        <v>0</v>
      </c>
      <c r="BG212" s="148">
        <f t="shared" si="37"/>
        <v>0</v>
      </c>
      <c r="BH212" s="148">
        <f t="shared" si="38"/>
        <v>0</v>
      </c>
      <c r="BI212" s="16" t="s">
        <v>121</v>
      </c>
      <c r="BJ212" s="149">
        <f t="shared" si="39"/>
        <v>0</v>
      </c>
      <c r="BK212" s="16" t="s">
        <v>120</v>
      </c>
      <c r="BL212" s="147" t="s">
        <v>406</v>
      </c>
    </row>
    <row r="213" spans="1:64" s="13" customFormat="1">
      <c r="B213" s="150"/>
      <c r="D213" s="151" t="s">
        <v>185</v>
      </c>
      <c r="E213" s="152" t="s">
        <v>1</v>
      </c>
      <c r="F213" s="153" t="s">
        <v>407</v>
      </c>
      <c r="H213" s="154">
        <v>15.81</v>
      </c>
      <c r="I213" s="154"/>
      <c r="L213" s="150"/>
      <c r="M213" s="155"/>
      <c r="N213" s="156"/>
      <c r="O213" s="156"/>
      <c r="P213" s="156"/>
      <c r="Q213" s="156"/>
      <c r="R213" s="156"/>
      <c r="S213" s="156"/>
      <c r="T213" s="157"/>
      <c r="V213" s="186"/>
      <c r="AS213" s="152" t="s">
        <v>185</v>
      </c>
      <c r="AT213" s="152" t="s">
        <v>121</v>
      </c>
      <c r="AU213" s="13" t="s">
        <v>121</v>
      </c>
      <c r="AV213" s="13" t="s">
        <v>28</v>
      </c>
      <c r="AW213" s="13" t="s">
        <v>81</v>
      </c>
      <c r="AX213" s="152" t="s">
        <v>113</v>
      </c>
    </row>
    <row r="214" spans="1:64" s="2" customFormat="1" ht="14.45" customHeight="1">
      <c r="A214" s="28"/>
      <c r="B214" s="136"/>
      <c r="C214" s="137" t="s">
        <v>408</v>
      </c>
      <c r="D214" s="137" t="s">
        <v>116</v>
      </c>
      <c r="E214" s="138" t="s">
        <v>269</v>
      </c>
      <c r="F214" s="139" t="s">
        <v>270</v>
      </c>
      <c r="G214" s="140" t="s">
        <v>235</v>
      </c>
      <c r="H214" s="141">
        <v>0.34499999999999997</v>
      </c>
      <c r="I214" s="141">
        <v>0</v>
      </c>
      <c r="J214" s="141">
        <f>ROUND(I214*H214,3)</f>
        <v>0</v>
      </c>
      <c r="K214" s="142"/>
      <c r="L214" s="29"/>
      <c r="M214" s="143" t="s">
        <v>1</v>
      </c>
      <c r="N214" s="144" t="s">
        <v>39</v>
      </c>
      <c r="O214" s="145">
        <v>1.175</v>
      </c>
      <c r="P214" s="145">
        <f>O214*H214</f>
        <v>0.40537499999999999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U214" s="28"/>
      <c r="V214" s="179"/>
      <c r="W214" s="28"/>
      <c r="X214" s="28"/>
      <c r="Y214" s="28"/>
      <c r="Z214" s="28"/>
      <c r="AA214" s="28"/>
      <c r="AB214" s="28"/>
      <c r="AC214" s="28"/>
      <c r="AD214" s="28"/>
      <c r="AQ214" s="147" t="s">
        <v>120</v>
      </c>
      <c r="AS214" s="147" t="s">
        <v>116</v>
      </c>
      <c r="AT214" s="147" t="s">
        <v>121</v>
      </c>
      <c r="AX214" s="16" t="s">
        <v>113</v>
      </c>
      <c r="BD214" s="148">
        <f>IF(N214="základná",J214,0)</f>
        <v>0</v>
      </c>
      <c r="BE214" s="148">
        <f>IF(N214="znížená",J214,0)</f>
        <v>0</v>
      </c>
      <c r="BF214" s="148">
        <f>IF(N214="zákl. prenesená",J214,0)</f>
        <v>0</v>
      </c>
      <c r="BG214" s="148">
        <f>IF(N214="zníž. prenesená",J214,0)</f>
        <v>0</v>
      </c>
      <c r="BH214" s="148">
        <f>IF(N214="nulová",J214,0)</f>
        <v>0</v>
      </c>
      <c r="BI214" s="16" t="s">
        <v>121</v>
      </c>
      <c r="BJ214" s="149">
        <f>ROUND(I214*H214,3)</f>
        <v>0</v>
      </c>
      <c r="BK214" s="16" t="s">
        <v>120</v>
      </c>
      <c r="BL214" s="147" t="s">
        <v>409</v>
      </c>
    </row>
    <row r="215" spans="1:64" s="13" customFormat="1">
      <c r="B215" s="150"/>
      <c r="D215" s="151" t="s">
        <v>185</v>
      </c>
      <c r="E215" s="152" t="s">
        <v>1</v>
      </c>
      <c r="F215" s="153" t="s">
        <v>410</v>
      </c>
      <c r="H215" s="154">
        <v>0.34499999999999997</v>
      </c>
      <c r="I215" s="154"/>
      <c r="L215" s="150"/>
      <c r="M215" s="155"/>
      <c r="N215" s="156"/>
      <c r="O215" s="156"/>
      <c r="P215" s="156"/>
      <c r="Q215" s="156"/>
      <c r="R215" s="156"/>
      <c r="S215" s="156"/>
      <c r="T215" s="157"/>
      <c r="V215" s="186"/>
      <c r="AS215" s="152" t="s">
        <v>185</v>
      </c>
      <c r="AT215" s="152" t="s">
        <v>121</v>
      </c>
      <c r="AU215" s="13" t="s">
        <v>121</v>
      </c>
      <c r="AV215" s="13" t="s">
        <v>28</v>
      </c>
      <c r="AW215" s="13" t="s">
        <v>81</v>
      </c>
      <c r="AX215" s="152" t="s">
        <v>113</v>
      </c>
    </row>
    <row r="216" spans="1:64" s="2" customFormat="1" ht="24.2" customHeight="1">
      <c r="A216" s="28"/>
      <c r="B216" s="136"/>
      <c r="C216" s="137" t="s">
        <v>411</v>
      </c>
      <c r="D216" s="137" t="s">
        <v>116</v>
      </c>
      <c r="E216" s="138" t="s">
        <v>274</v>
      </c>
      <c r="F216" s="139" t="s">
        <v>275</v>
      </c>
      <c r="G216" s="140" t="s">
        <v>235</v>
      </c>
      <c r="H216" s="141">
        <v>0.34499999999999997</v>
      </c>
      <c r="I216" s="141">
        <v>0</v>
      </c>
      <c r="J216" s="141">
        <f>ROUND(I216*H216,3)</f>
        <v>0</v>
      </c>
      <c r="K216" s="142"/>
      <c r="L216" s="29"/>
      <c r="M216" s="143" t="s">
        <v>1</v>
      </c>
      <c r="N216" s="144" t="s">
        <v>39</v>
      </c>
      <c r="O216" s="145">
        <v>0.91</v>
      </c>
      <c r="P216" s="145">
        <f>O216*H216</f>
        <v>0.31395000000000001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U216" s="28"/>
      <c r="V216" s="179"/>
      <c r="W216" s="28"/>
      <c r="X216" s="28"/>
      <c r="Y216" s="28"/>
      <c r="Z216" s="28"/>
      <c r="AA216" s="28"/>
      <c r="AB216" s="28"/>
      <c r="AC216" s="28"/>
      <c r="AD216" s="28"/>
      <c r="AQ216" s="147" t="s">
        <v>120</v>
      </c>
      <c r="AS216" s="147" t="s">
        <v>116</v>
      </c>
      <c r="AT216" s="147" t="s">
        <v>121</v>
      </c>
      <c r="AX216" s="16" t="s">
        <v>113</v>
      </c>
      <c r="BD216" s="148">
        <f>IF(N216="základná",J216,0)</f>
        <v>0</v>
      </c>
      <c r="BE216" s="148">
        <f>IF(N216="znížená",J216,0)</f>
        <v>0</v>
      </c>
      <c r="BF216" s="148">
        <f>IF(N216="zákl. prenesená",J216,0)</f>
        <v>0</v>
      </c>
      <c r="BG216" s="148">
        <f>IF(N216="zníž. prenesená",J216,0)</f>
        <v>0</v>
      </c>
      <c r="BH216" s="148">
        <f>IF(N216="nulová",J216,0)</f>
        <v>0</v>
      </c>
      <c r="BI216" s="16" t="s">
        <v>121</v>
      </c>
      <c r="BJ216" s="149">
        <f>ROUND(I216*H216,3)</f>
        <v>0</v>
      </c>
      <c r="BK216" s="16" t="s">
        <v>120</v>
      </c>
      <c r="BL216" s="147" t="s">
        <v>412</v>
      </c>
    </row>
    <row r="217" spans="1:64" s="12" customFormat="1" ht="22.9" customHeight="1">
      <c r="B217" s="124"/>
      <c r="D217" s="125" t="s">
        <v>72</v>
      </c>
      <c r="E217" s="134" t="s">
        <v>413</v>
      </c>
      <c r="F217" s="134" t="s">
        <v>414</v>
      </c>
      <c r="J217" s="135">
        <f>BJ217</f>
        <v>0</v>
      </c>
      <c r="L217" s="124"/>
      <c r="M217" s="128"/>
      <c r="N217" s="129"/>
      <c r="O217" s="129"/>
      <c r="P217" s="130">
        <f>SUM(P218:P233)</f>
        <v>31.853400000000001</v>
      </c>
      <c r="Q217" s="129"/>
      <c r="R217" s="130">
        <f>SUM(R218:R233)</f>
        <v>8.9245999999999999</v>
      </c>
      <c r="S217" s="129"/>
      <c r="T217" s="131">
        <f>SUM(T218:T233)</f>
        <v>0</v>
      </c>
      <c r="V217" s="185"/>
      <c r="AQ217" s="125" t="s">
        <v>81</v>
      </c>
      <c r="AS217" s="132" t="s">
        <v>72</v>
      </c>
      <c r="AT217" s="132" t="s">
        <v>81</v>
      </c>
      <c r="AX217" s="125" t="s">
        <v>113</v>
      </c>
      <c r="BJ217" s="133">
        <f>SUM(BJ218:BJ233)</f>
        <v>0</v>
      </c>
    </row>
    <row r="218" spans="1:64" s="2" customFormat="1" ht="24.2" customHeight="1">
      <c r="A218" s="28"/>
      <c r="B218" s="136"/>
      <c r="C218" s="137" t="s">
        <v>415</v>
      </c>
      <c r="D218" s="137" t="s">
        <v>116</v>
      </c>
      <c r="E218" s="138" t="s">
        <v>416</v>
      </c>
      <c r="F218" s="139" t="s">
        <v>417</v>
      </c>
      <c r="G218" s="140" t="s">
        <v>235</v>
      </c>
      <c r="H218" s="141">
        <v>3.8</v>
      </c>
      <c r="I218" s="141">
        <v>0</v>
      </c>
      <c r="J218" s="141">
        <f>ROUND(I218*H218,3)</f>
        <v>0</v>
      </c>
      <c r="K218" s="142"/>
      <c r="L218" s="29"/>
      <c r="M218" s="143" t="s">
        <v>1</v>
      </c>
      <c r="N218" s="144" t="s">
        <v>39</v>
      </c>
      <c r="O218" s="145">
        <v>0.21299999999999999</v>
      </c>
      <c r="P218" s="145">
        <f>O218*H218</f>
        <v>0.8093999999999999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U218" s="28"/>
      <c r="V218" s="179"/>
      <c r="W218" s="28"/>
      <c r="X218" s="28"/>
      <c r="Y218" s="28"/>
      <c r="Z218" s="28"/>
      <c r="AA218" s="28"/>
      <c r="AB218" s="28"/>
      <c r="AC218" s="28"/>
      <c r="AD218" s="28"/>
      <c r="AQ218" s="147" t="s">
        <v>120</v>
      </c>
      <c r="AS218" s="147" t="s">
        <v>116</v>
      </c>
      <c r="AT218" s="147" t="s">
        <v>121</v>
      </c>
      <c r="AX218" s="16" t="s">
        <v>113</v>
      </c>
      <c r="BD218" s="148">
        <f>IF(N218="základná",J218,0)</f>
        <v>0</v>
      </c>
      <c r="BE218" s="148">
        <f>IF(N218="znížená",J218,0)</f>
        <v>0</v>
      </c>
      <c r="BF218" s="148">
        <f>IF(N218="zákl. prenesená",J218,0)</f>
        <v>0</v>
      </c>
      <c r="BG218" s="148">
        <f>IF(N218="zníž. prenesená",J218,0)</f>
        <v>0</v>
      </c>
      <c r="BH218" s="148">
        <f>IF(N218="nulová",J218,0)</f>
        <v>0</v>
      </c>
      <c r="BI218" s="16" t="s">
        <v>121</v>
      </c>
      <c r="BJ218" s="149">
        <f>ROUND(I218*H218,3)</f>
        <v>0</v>
      </c>
      <c r="BK218" s="16" t="s">
        <v>120</v>
      </c>
      <c r="BL218" s="147" t="s">
        <v>418</v>
      </c>
    </row>
    <row r="219" spans="1:64" s="13" customFormat="1">
      <c r="B219" s="150"/>
      <c r="D219" s="151" t="s">
        <v>185</v>
      </c>
      <c r="E219" s="152" t="s">
        <v>1</v>
      </c>
      <c r="F219" s="153" t="s">
        <v>419</v>
      </c>
      <c r="H219" s="154">
        <v>3.8</v>
      </c>
      <c r="I219" s="154"/>
      <c r="L219" s="150"/>
      <c r="M219" s="155"/>
      <c r="N219" s="156"/>
      <c r="O219" s="156"/>
      <c r="P219" s="156"/>
      <c r="Q219" s="156"/>
      <c r="R219" s="156"/>
      <c r="S219" s="156"/>
      <c r="T219" s="157"/>
      <c r="V219" s="186"/>
      <c r="AS219" s="152" t="s">
        <v>185</v>
      </c>
      <c r="AT219" s="152" t="s">
        <v>121</v>
      </c>
      <c r="AU219" s="13" t="s">
        <v>121</v>
      </c>
      <c r="AV219" s="13" t="s">
        <v>28</v>
      </c>
      <c r="AW219" s="13" t="s">
        <v>81</v>
      </c>
      <c r="AX219" s="152" t="s">
        <v>113</v>
      </c>
    </row>
    <row r="220" spans="1:64" s="2" customFormat="1" ht="14.45" customHeight="1">
      <c r="A220" s="28"/>
      <c r="B220" s="136"/>
      <c r="C220" s="137" t="s">
        <v>420</v>
      </c>
      <c r="D220" s="137" t="s">
        <v>116</v>
      </c>
      <c r="E220" s="138" t="s">
        <v>421</v>
      </c>
      <c r="F220" s="139" t="s">
        <v>422</v>
      </c>
      <c r="G220" s="140" t="s">
        <v>119</v>
      </c>
      <c r="H220" s="141">
        <v>76</v>
      </c>
      <c r="I220" s="141">
        <v>0</v>
      </c>
      <c r="J220" s="141">
        <f>ROUND(I220*H220,3)</f>
        <v>0</v>
      </c>
      <c r="K220" s="142"/>
      <c r="L220" s="29"/>
      <c r="M220" s="143" t="s">
        <v>1</v>
      </c>
      <c r="N220" s="144" t="s">
        <v>39</v>
      </c>
      <c r="O220" s="145">
        <v>1.2E-2</v>
      </c>
      <c r="P220" s="145">
        <f>O220*H220</f>
        <v>0.91200000000000003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U220" s="28"/>
      <c r="V220" s="179"/>
      <c r="W220" s="28"/>
      <c r="X220" s="28"/>
      <c r="Y220" s="28"/>
      <c r="Z220" s="28"/>
      <c r="AA220" s="28"/>
      <c r="AB220" s="28"/>
      <c r="AC220" s="28"/>
      <c r="AD220" s="28"/>
      <c r="AQ220" s="147" t="s">
        <v>120</v>
      </c>
      <c r="AS220" s="147" t="s">
        <v>116</v>
      </c>
      <c r="AT220" s="147" t="s">
        <v>121</v>
      </c>
      <c r="AX220" s="16" t="s">
        <v>113</v>
      </c>
      <c r="BD220" s="148">
        <f>IF(N220="základná",J220,0)</f>
        <v>0</v>
      </c>
      <c r="BE220" s="148">
        <f>IF(N220="znížená",J220,0)</f>
        <v>0</v>
      </c>
      <c r="BF220" s="148">
        <f>IF(N220="zákl. prenesená",J220,0)</f>
        <v>0</v>
      </c>
      <c r="BG220" s="148">
        <f>IF(N220="zníž. prenesená",J220,0)</f>
        <v>0</v>
      </c>
      <c r="BH220" s="148">
        <f>IF(N220="nulová",J220,0)</f>
        <v>0</v>
      </c>
      <c r="BI220" s="16" t="s">
        <v>121</v>
      </c>
      <c r="BJ220" s="149">
        <f>ROUND(I220*H220,3)</f>
        <v>0</v>
      </c>
      <c r="BK220" s="16" t="s">
        <v>120</v>
      </c>
      <c r="BL220" s="147" t="s">
        <v>423</v>
      </c>
    </row>
    <row r="221" spans="1:64" s="2" customFormat="1" ht="37.9" customHeight="1">
      <c r="A221" s="28"/>
      <c r="B221" s="136"/>
      <c r="C221" s="137" t="s">
        <v>424</v>
      </c>
      <c r="D221" s="137" t="s">
        <v>116</v>
      </c>
      <c r="E221" s="138" t="s">
        <v>425</v>
      </c>
      <c r="F221" s="139" t="s">
        <v>426</v>
      </c>
      <c r="G221" s="140" t="s">
        <v>235</v>
      </c>
      <c r="H221" s="141">
        <v>4.9249999999999998</v>
      </c>
      <c r="I221" s="141">
        <v>0</v>
      </c>
      <c r="J221" s="141">
        <f>ROUND(I221*H221,3)</f>
        <v>0</v>
      </c>
      <c r="K221" s="142"/>
      <c r="L221" s="29"/>
      <c r="M221" s="143" t="s">
        <v>1</v>
      </c>
      <c r="N221" s="144" t="s">
        <v>39</v>
      </c>
      <c r="O221" s="145">
        <v>0</v>
      </c>
      <c r="P221" s="145">
        <f>O221*H221</f>
        <v>0</v>
      </c>
      <c r="Q221" s="145">
        <v>0.112</v>
      </c>
      <c r="R221" s="145">
        <f>Q221*H221</f>
        <v>0.55159999999999998</v>
      </c>
      <c r="S221" s="145">
        <v>0</v>
      </c>
      <c r="T221" s="146">
        <f>S221*H221</f>
        <v>0</v>
      </c>
      <c r="U221" s="28"/>
      <c r="V221" s="179"/>
      <c r="W221" s="28"/>
      <c r="X221" s="28"/>
      <c r="Y221" s="28"/>
      <c r="Z221" s="28"/>
      <c r="AA221" s="28"/>
      <c r="AB221" s="28"/>
      <c r="AC221" s="28"/>
      <c r="AD221" s="28"/>
      <c r="AQ221" s="147" t="s">
        <v>120</v>
      </c>
      <c r="AS221" s="147" t="s">
        <v>116</v>
      </c>
      <c r="AT221" s="147" t="s">
        <v>121</v>
      </c>
      <c r="AX221" s="16" t="s">
        <v>113</v>
      </c>
      <c r="BD221" s="148">
        <f>IF(N221="základná",J221,0)</f>
        <v>0</v>
      </c>
      <c r="BE221" s="148">
        <f>IF(N221="znížená",J221,0)</f>
        <v>0</v>
      </c>
      <c r="BF221" s="148">
        <f>IF(N221="zákl. prenesená",J221,0)</f>
        <v>0</v>
      </c>
      <c r="BG221" s="148">
        <f>IF(N221="zníž. prenesená",J221,0)</f>
        <v>0</v>
      </c>
      <c r="BH221" s="148">
        <f>IF(N221="nulová",J221,0)</f>
        <v>0</v>
      </c>
      <c r="BI221" s="16" t="s">
        <v>121</v>
      </c>
      <c r="BJ221" s="149">
        <f>ROUND(I221*H221,3)</f>
        <v>0</v>
      </c>
      <c r="BK221" s="16" t="s">
        <v>120</v>
      </c>
      <c r="BL221" s="147" t="s">
        <v>427</v>
      </c>
    </row>
    <row r="222" spans="1:64" s="13" customFormat="1">
      <c r="B222" s="150"/>
      <c r="D222" s="151" t="s">
        <v>185</v>
      </c>
      <c r="E222" s="152" t="s">
        <v>1</v>
      </c>
      <c r="F222" s="153" t="s">
        <v>428</v>
      </c>
      <c r="H222" s="154">
        <v>4.9249999999999998</v>
      </c>
      <c r="I222" s="154"/>
      <c r="L222" s="150"/>
      <c r="M222" s="155"/>
      <c r="N222" s="156"/>
      <c r="O222" s="156"/>
      <c r="P222" s="156"/>
      <c r="Q222" s="156"/>
      <c r="R222" s="156"/>
      <c r="S222" s="156"/>
      <c r="T222" s="157"/>
      <c r="V222" s="186"/>
      <c r="AS222" s="152" t="s">
        <v>185</v>
      </c>
      <c r="AT222" s="152" t="s">
        <v>121</v>
      </c>
      <c r="AU222" s="13" t="s">
        <v>121</v>
      </c>
      <c r="AV222" s="13" t="s">
        <v>28</v>
      </c>
      <c r="AW222" s="13" t="s">
        <v>81</v>
      </c>
      <c r="AX222" s="152" t="s">
        <v>113</v>
      </c>
    </row>
    <row r="223" spans="1:64" s="2" customFormat="1" ht="14.45" customHeight="1">
      <c r="A223" s="28"/>
      <c r="B223" s="136"/>
      <c r="C223" s="158" t="s">
        <v>429</v>
      </c>
      <c r="D223" s="158" t="s">
        <v>206</v>
      </c>
      <c r="E223" s="159" t="s">
        <v>430</v>
      </c>
      <c r="F223" s="160" t="s">
        <v>431</v>
      </c>
      <c r="G223" s="161" t="s">
        <v>344</v>
      </c>
      <c r="H223" s="162">
        <v>8.3729999999999993</v>
      </c>
      <c r="I223" s="162">
        <v>0</v>
      </c>
      <c r="J223" s="162">
        <f>ROUND(I223*H223,3)</f>
        <v>0</v>
      </c>
      <c r="K223" s="163"/>
      <c r="L223" s="164"/>
      <c r="M223" s="165" t="s">
        <v>1</v>
      </c>
      <c r="N223" s="166" t="s">
        <v>39</v>
      </c>
      <c r="O223" s="145">
        <v>0</v>
      </c>
      <c r="P223" s="145">
        <f>O223*H223</f>
        <v>0</v>
      </c>
      <c r="Q223" s="145">
        <v>1</v>
      </c>
      <c r="R223" s="145">
        <f>Q223*H223</f>
        <v>8.3729999999999993</v>
      </c>
      <c r="S223" s="145">
        <v>0</v>
      </c>
      <c r="T223" s="146">
        <f>S223*H223</f>
        <v>0</v>
      </c>
      <c r="U223" s="28"/>
      <c r="V223" s="179"/>
      <c r="W223" s="28"/>
      <c r="X223" s="28"/>
      <c r="Y223" s="28"/>
      <c r="Z223" s="28"/>
      <c r="AA223" s="28"/>
      <c r="AB223" s="28"/>
      <c r="AC223" s="28"/>
      <c r="AD223" s="28"/>
      <c r="AQ223" s="147" t="s">
        <v>146</v>
      </c>
      <c r="AS223" s="147" t="s">
        <v>206</v>
      </c>
      <c r="AT223" s="147" t="s">
        <v>121</v>
      </c>
      <c r="AX223" s="16" t="s">
        <v>113</v>
      </c>
      <c r="BD223" s="148">
        <f>IF(N223="základná",J223,0)</f>
        <v>0</v>
      </c>
      <c r="BE223" s="148">
        <f>IF(N223="znížená",J223,0)</f>
        <v>0</v>
      </c>
      <c r="BF223" s="148">
        <f>IF(N223="zákl. prenesená",J223,0)</f>
        <v>0</v>
      </c>
      <c r="BG223" s="148">
        <f>IF(N223="zníž. prenesená",J223,0)</f>
        <v>0</v>
      </c>
      <c r="BH223" s="148">
        <f>IF(N223="nulová",J223,0)</f>
        <v>0</v>
      </c>
      <c r="BI223" s="16" t="s">
        <v>121</v>
      </c>
      <c r="BJ223" s="149">
        <f>ROUND(I223*H223,3)</f>
        <v>0</v>
      </c>
      <c r="BK223" s="16" t="s">
        <v>120</v>
      </c>
      <c r="BL223" s="147" t="s">
        <v>432</v>
      </c>
    </row>
    <row r="224" spans="1:64" s="13" customFormat="1">
      <c r="B224" s="150"/>
      <c r="D224" s="151" t="s">
        <v>185</v>
      </c>
      <c r="E224" s="152" t="s">
        <v>1</v>
      </c>
      <c r="F224" s="153" t="s">
        <v>433</v>
      </c>
      <c r="H224" s="154">
        <v>1.913</v>
      </c>
      <c r="I224" s="154"/>
      <c r="L224" s="150"/>
      <c r="M224" s="155"/>
      <c r="N224" s="156"/>
      <c r="O224" s="156"/>
      <c r="P224" s="156"/>
      <c r="Q224" s="156"/>
      <c r="R224" s="156"/>
      <c r="S224" s="156"/>
      <c r="T224" s="157"/>
      <c r="V224" s="186"/>
      <c r="AS224" s="152" t="s">
        <v>185</v>
      </c>
      <c r="AT224" s="152" t="s">
        <v>121</v>
      </c>
      <c r="AU224" s="13" t="s">
        <v>121</v>
      </c>
      <c r="AV224" s="13" t="s">
        <v>28</v>
      </c>
      <c r="AW224" s="13" t="s">
        <v>73</v>
      </c>
      <c r="AX224" s="152" t="s">
        <v>113</v>
      </c>
    </row>
    <row r="225" spans="1:64" s="13" customFormat="1">
      <c r="B225" s="150"/>
      <c r="D225" s="151" t="s">
        <v>185</v>
      </c>
      <c r="E225" s="152" t="s">
        <v>1</v>
      </c>
      <c r="F225" s="153" t="s">
        <v>434</v>
      </c>
      <c r="H225" s="154">
        <v>6.46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V225" s="186"/>
      <c r="AS225" s="152" t="s">
        <v>185</v>
      </c>
      <c r="AT225" s="152" t="s">
        <v>121</v>
      </c>
      <c r="AU225" s="13" t="s">
        <v>121</v>
      </c>
      <c r="AV225" s="13" t="s">
        <v>28</v>
      </c>
      <c r="AW225" s="13" t="s">
        <v>73</v>
      </c>
      <c r="AX225" s="152" t="s">
        <v>113</v>
      </c>
    </row>
    <row r="226" spans="1:64" s="14" customFormat="1">
      <c r="B226" s="167"/>
      <c r="D226" s="151" t="s">
        <v>185</v>
      </c>
      <c r="E226" s="168" t="s">
        <v>1</v>
      </c>
      <c r="F226" s="169" t="s">
        <v>435</v>
      </c>
      <c r="H226" s="170">
        <v>8.3729999999999993</v>
      </c>
      <c r="I226" s="170"/>
      <c r="L226" s="167"/>
      <c r="M226" s="171"/>
      <c r="N226" s="172"/>
      <c r="O226" s="172"/>
      <c r="P226" s="172"/>
      <c r="Q226" s="172"/>
      <c r="R226" s="172"/>
      <c r="S226" s="172"/>
      <c r="T226" s="173"/>
      <c r="V226" s="187"/>
      <c r="AS226" s="168" t="s">
        <v>185</v>
      </c>
      <c r="AT226" s="168" t="s">
        <v>121</v>
      </c>
      <c r="AU226" s="14" t="s">
        <v>120</v>
      </c>
      <c r="AV226" s="14" t="s">
        <v>28</v>
      </c>
      <c r="AW226" s="14" t="s">
        <v>81</v>
      </c>
      <c r="AX226" s="168" t="s">
        <v>113</v>
      </c>
    </row>
    <row r="227" spans="1:64" s="2" customFormat="1" ht="24.2" customHeight="1">
      <c r="A227" s="28"/>
      <c r="B227" s="136"/>
      <c r="C227" s="137" t="s">
        <v>436</v>
      </c>
      <c r="D227" s="137" t="s">
        <v>116</v>
      </c>
      <c r="E227" s="138" t="s">
        <v>437</v>
      </c>
      <c r="F227" s="139" t="s">
        <v>438</v>
      </c>
      <c r="G227" s="140" t="s">
        <v>119</v>
      </c>
      <c r="H227" s="141">
        <v>486</v>
      </c>
      <c r="I227" s="141">
        <v>0</v>
      </c>
      <c r="J227" s="141">
        <f>ROUND(I227*H227,3)</f>
        <v>0</v>
      </c>
      <c r="K227" s="142"/>
      <c r="L227" s="29"/>
      <c r="M227" s="143" t="s">
        <v>1</v>
      </c>
      <c r="N227" s="144" t="s">
        <v>39</v>
      </c>
      <c r="O227" s="145">
        <v>1E-3</v>
      </c>
      <c r="P227" s="145">
        <f>O227*H227</f>
        <v>0.48599999999999999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U227" s="28"/>
      <c r="V227" s="179"/>
      <c r="W227" s="28"/>
      <c r="X227" s="28"/>
      <c r="Y227" s="28"/>
      <c r="Z227" s="28"/>
      <c r="AA227" s="28"/>
      <c r="AB227" s="28"/>
      <c r="AC227" s="28"/>
      <c r="AD227" s="28"/>
      <c r="AQ227" s="147" t="s">
        <v>120</v>
      </c>
      <c r="AS227" s="147" t="s">
        <v>116</v>
      </c>
      <c r="AT227" s="147" t="s">
        <v>121</v>
      </c>
      <c r="AX227" s="16" t="s">
        <v>113</v>
      </c>
      <c r="BD227" s="148">
        <f>IF(N227="základná",J227,0)</f>
        <v>0</v>
      </c>
      <c r="BE227" s="148">
        <f>IF(N227="znížená",J227,0)</f>
        <v>0</v>
      </c>
      <c r="BF227" s="148">
        <f>IF(N227="zákl. prenesená",J227,0)</f>
        <v>0</v>
      </c>
      <c r="BG227" s="148">
        <f>IF(N227="zníž. prenesená",J227,0)</f>
        <v>0</v>
      </c>
      <c r="BH227" s="148">
        <f>IF(N227="nulová",J227,0)</f>
        <v>0</v>
      </c>
      <c r="BI227" s="16" t="s">
        <v>121</v>
      </c>
      <c r="BJ227" s="149">
        <f>ROUND(I227*H227,3)</f>
        <v>0</v>
      </c>
      <c r="BK227" s="16" t="s">
        <v>120</v>
      </c>
      <c r="BL227" s="147" t="s">
        <v>439</v>
      </c>
    </row>
    <row r="228" spans="1:64" s="13" customFormat="1" ht="22.5">
      <c r="B228" s="150"/>
      <c r="D228" s="151" t="s">
        <v>185</v>
      </c>
      <c r="E228" s="152" t="s">
        <v>1</v>
      </c>
      <c r="F228" s="153" t="s">
        <v>440</v>
      </c>
      <c r="H228" s="154">
        <v>486</v>
      </c>
      <c r="I228" s="154"/>
      <c r="L228" s="150"/>
      <c r="M228" s="155"/>
      <c r="N228" s="156"/>
      <c r="O228" s="156"/>
      <c r="P228" s="156"/>
      <c r="Q228" s="156"/>
      <c r="R228" s="156"/>
      <c r="S228" s="156"/>
      <c r="T228" s="157"/>
      <c r="V228" s="186"/>
      <c r="AS228" s="152" t="s">
        <v>185</v>
      </c>
      <c r="AT228" s="152" t="s">
        <v>121</v>
      </c>
      <c r="AU228" s="13" t="s">
        <v>121</v>
      </c>
      <c r="AV228" s="13" t="s">
        <v>28</v>
      </c>
      <c r="AW228" s="13" t="s">
        <v>81</v>
      </c>
      <c r="AX228" s="152" t="s">
        <v>113</v>
      </c>
    </row>
    <row r="229" spans="1:64" s="2" customFormat="1" ht="14.45" customHeight="1">
      <c r="A229" s="28"/>
      <c r="B229" s="136"/>
      <c r="C229" s="137" t="s">
        <v>441</v>
      </c>
      <c r="D229" s="137" t="s">
        <v>116</v>
      </c>
      <c r="E229" s="138" t="s">
        <v>442</v>
      </c>
      <c r="F229" s="139" t="s">
        <v>443</v>
      </c>
      <c r="G229" s="140" t="s">
        <v>119</v>
      </c>
      <c r="H229" s="141">
        <v>486</v>
      </c>
      <c r="I229" s="141">
        <v>0</v>
      </c>
      <c r="J229" s="141">
        <f>ROUND(I229*H229,3)</f>
        <v>0</v>
      </c>
      <c r="K229" s="142"/>
      <c r="L229" s="29"/>
      <c r="M229" s="143" t="s">
        <v>1</v>
      </c>
      <c r="N229" s="144" t="s">
        <v>39</v>
      </c>
      <c r="O229" s="145">
        <v>6.0999999999999999E-2</v>
      </c>
      <c r="P229" s="145">
        <f>O229*H229</f>
        <v>29.646000000000001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U229" s="28"/>
      <c r="V229" s="179"/>
      <c r="W229" s="28"/>
      <c r="X229" s="28"/>
      <c r="Y229" s="28"/>
      <c r="Z229" s="28"/>
      <c r="AA229" s="28"/>
      <c r="AB229" s="28"/>
      <c r="AC229" s="28"/>
      <c r="AD229" s="28"/>
      <c r="AQ229" s="147" t="s">
        <v>120</v>
      </c>
      <c r="AS229" s="147" t="s">
        <v>116</v>
      </c>
      <c r="AT229" s="147" t="s">
        <v>121</v>
      </c>
      <c r="AX229" s="16" t="s">
        <v>113</v>
      </c>
      <c r="BD229" s="148">
        <f>IF(N229="základná",J229,0)</f>
        <v>0</v>
      </c>
      <c r="BE229" s="148">
        <f>IF(N229="znížená",J229,0)</f>
        <v>0</v>
      </c>
      <c r="BF229" s="148">
        <f>IF(N229="zákl. prenesená",J229,0)</f>
        <v>0</v>
      </c>
      <c r="BG229" s="148">
        <f>IF(N229="zníž. prenesená",J229,0)</f>
        <v>0</v>
      </c>
      <c r="BH229" s="148">
        <f>IF(N229="nulová",J229,0)</f>
        <v>0</v>
      </c>
      <c r="BI229" s="16" t="s">
        <v>121</v>
      </c>
      <c r="BJ229" s="149">
        <f>ROUND(I229*H229,3)</f>
        <v>0</v>
      </c>
      <c r="BK229" s="16" t="s">
        <v>120</v>
      </c>
      <c r="BL229" s="147" t="s">
        <v>444</v>
      </c>
    </row>
    <row r="230" spans="1:64" s="2" customFormat="1" ht="14.45" customHeight="1">
      <c r="A230" s="28"/>
      <c r="B230" s="136"/>
      <c r="C230" s="158" t="s">
        <v>445</v>
      </c>
      <c r="D230" s="158" t="s">
        <v>206</v>
      </c>
      <c r="E230" s="159" t="s">
        <v>446</v>
      </c>
      <c r="F230" s="160" t="s">
        <v>447</v>
      </c>
      <c r="G230" s="161" t="s">
        <v>209</v>
      </c>
      <c r="H230" s="162">
        <v>16.399999999999999</v>
      </c>
      <c r="I230" s="162">
        <v>0</v>
      </c>
      <c r="J230" s="162">
        <f>ROUND(I230*H230,3)</f>
        <v>0</v>
      </c>
      <c r="K230" s="163"/>
      <c r="L230" s="164"/>
      <c r="M230" s="165" t="s">
        <v>1</v>
      </c>
      <c r="N230" s="166" t="s">
        <v>39</v>
      </c>
      <c r="O230" s="145">
        <v>0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U230" s="28"/>
      <c r="V230" s="179"/>
      <c r="W230" s="28"/>
      <c r="X230" s="28"/>
      <c r="Y230" s="28"/>
      <c r="Z230" s="28"/>
      <c r="AA230" s="28"/>
      <c r="AB230" s="28"/>
      <c r="AC230" s="28"/>
      <c r="AD230" s="28"/>
      <c r="AQ230" s="147" t="s">
        <v>146</v>
      </c>
      <c r="AS230" s="147" t="s">
        <v>206</v>
      </c>
      <c r="AT230" s="147" t="s">
        <v>121</v>
      </c>
      <c r="AX230" s="16" t="s">
        <v>113</v>
      </c>
      <c r="BD230" s="148">
        <f>IF(N230="základná",J230,0)</f>
        <v>0</v>
      </c>
      <c r="BE230" s="148">
        <f>IF(N230="znížená",J230,0)</f>
        <v>0</v>
      </c>
      <c r="BF230" s="148">
        <f>IF(N230="zákl. prenesená",J230,0)</f>
        <v>0</v>
      </c>
      <c r="BG230" s="148">
        <f>IF(N230="zníž. prenesená",J230,0)</f>
        <v>0</v>
      </c>
      <c r="BH230" s="148">
        <f>IF(N230="nulová",J230,0)</f>
        <v>0</v>
      </c>
      <c r="BI230" s="16" t="s">
        <v>121</v>
      </c>
      <c r="BJ230" s="149">
        <f>ROUND(I230*H230,3)</f>
        <v>0</v>
      </c>
      <c r="BK230" s="16" t="s">
        <v>120</v>
      </c>
      <c r="BL230" s="147" t="s">
        <v>448</v>
      </c>
    </row>
    <row r="231" spans="1:64" s="13" customFormat="1">
      <c r="B231" s="150"/>
      <c r="D231" s="151" t="s">
        <v>185</v>
      </c>
      <c r="E231" s="152" t="s">
        <v>1</v>
      </c>
      <c r="F231" s="153" t="s">
        <v>449</v>
      </c>
      <c r="H231" s="154">
        <v>16.399999999999999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V231" s="186"/>
      <c r="AS231" s="152" t="s">
        <v>185</v>
      </c>
      <c r="AT231" s="152" t="s">
        <v>121</v>
      </c>
      <c r="AU231" s="13" t="s">
        <v>121</v>
      </c>
      <c r="AV231" s="13" t="s">
        <v>28</v>
      </c>
      <c r="AW231" s="13" t="s">
        <v>81</v>
      </c>
      <c r="AX231" s="152" t="s">
        <v>113</v>
      </c>
    </row>
    <row r="232" spans="1:64" s="2" customFormat="1" ht="24">
      <c r="A232" s="28"/>
      <c r="B232" s="136"/>
      <c r="C232" s="158" t="s">
        <v>450</v>
      </c>
      <c r="D232" s="158" t="s">
        <v>206</v>
      </c>
      <c r="E232" s="159" t="s">
        <v>451</v>
      </c>
      <c r="F232" s="160" t="s">
        <v>452</v>
      </c>
      <c r="G232" s="161" t="s">
        <v>209</v>
      </c>
      <c r="H232" s="162">
        <v>0.38</v>
      </c>
      <c r="I232" s="162">
        <v>0</v>
      </c>
      <c r="J232" s="162">
        <f>ROUND(I232*H232,3)</f>
        <v>0</v>
      </c>
      <c r="K232" s="163"/>
      <c r="L232" s="164"/>
      <c r="M232" s="165" t="s">
        <v>1</v>
      </c>
      <c r="N232" s="166" t="s">
        <v>39</v>
      </c>
      <c r="O232" s="145">
        <v>0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U232" s="28"/>
      <c r="V232" s="179"/>
      <c r="W232" s="28"/>
      <c r="X232" s="28"/>
      <c r="Y232" s="28"/>
      <c r="Z232" s="28"/>
      <c r="AA232" s="28"/>
      <c r="AB232" s="28"/>
      <c r="AC232" s="28"/>
      <c r="AD232" s="28"/>
      <c r="AQ232" s="147" t="s">
        <v>146</v>
      </c>
      <c r="AS232" s="147" t="s">
        <v>206</v>
      </c>
      <c r="AT232" s="147" t="s">
        <v>121</v>
      </c>
      <c r="AX232" s="16" t="s">
        <v>113</v>
      </c>
      <c r="BD232" s="148">
        <f>IF(N232="základná",J232,0)</f>
        <v>0</v>
      </c>
      <c r="BE232" s="148">
        <f>IF(N232="znížená",J232,0)</f>
        <v>0</v>
      </c>
      <c r="BF232" s="148">
        <f>IF(N232="zákl. prenesená",J232,0)</f>
        <v>0</v>
      </c>
      <c r="BG232" s="148">
        <f>IF(N232="zníž. prenesená",J232,0)</f>
        <v>0</v>
      </c>
      <c r="BH232" s="148">
        <f>IF(N232="nulová",J232,0)</f>
        <v>0</v>
      </c>
      <c r="BI232" s="16" t="s">
        <v>121</v>
      </c>
      <c r="BJ232" s="149">
        <f>ROUND(I232*H232,3)</f>
        <v>0</v>
      </c>
      <c r="BK232" s="16" t="s">
        <v>120</v>
      </c>
      <c r="BL232" s="147" t="s">
        <v>453</v>
      </c>
    </row>
    <row r="233" spans="1:64" s="13" customFormat="1">
      <c r="B233" s="150"/>
      <c r="D233" s="151" t="s">
        <v>185</v>
      </c>
      <c r="E233" s="152" t="s">
        <v>1</v>
      </c>
      <c r="F233" s="153" t="s">
        <v>454</v>
      </c>
      <c r="H233" s="154">
        <v>0.38</v>
      </c>
      <c r="I233" s="154"/>
      <c r="L233" s="150"/>
      <c r="M233" s="155"/>
      <c r="N233" s="156"/>
      <c r="O233" s="156"/>
      <c r="P233" s="156"/>
      <c r="Q233" s="156"/>
      <c r="R233" s="156"/>
      <c r="S233" s="156"/>
      <c r="T233" s="157"/>
      <c r="V233" s="186"/>
      <c r="AS233" s="152" t="s">
        <v>185</v>
      </c>
      <c r="AT233" s="152" t="s">
        <v>121</v>
      </c>
      <c r="AU233" s="13" t="s">
        <v>121</v>
      </c>
      <c r="AV233" s="13" t="s">
        <v>28</v>
      </c>
      <c r="AW233" s="13" t="s">
        <v>81</v>
      </c>
      <c r="AX233" s="152" t="s">
        <v>113</v>
      </c>
    </row>
    <row r="234" spans="1:64" s="12" customFormat="1" ht="22.9" customHeight="1">
      <c r="B234" s="124"/>
      <c r="D234" s="125" t="s">
        <v>72</v>
      </c>
      <c r="E234" s="134" t="s">
        <v>455</v>
      </c>
      <c r="F234" s="134" t="s">
        <v>456</v>
      </c>
      <c r="J234" s="135">
        <f>BJ234</f>
        <v>0</v>
      </c>
      <c r="L234" s="124"/>
      <c r="M234" s="128"/>
      <c r="N234" s="129"/>
      <c r="O234" s="129"/>
      <c r="P234" s="130">
        <f>SUM(P235:P238)</f>
        <v>2.7697500000000002</v>
      </c>
      <c r="Q234" s="129"/>
      <c r="R234" s="130">
        <f>SUM(R235:R238)</f>
        <v>0</v>
      </c>
      <c r="S234" s="129"/>
      <c r="T234" s="131">
        <f>SUM(T235:T238)</f>
        <v>0</v>
      </c>
      <c r="V234" s="185"/>
      <c r="AQ234" s="125" t="s">
        <v>81</v>
      </c>
      <c r="AS234" s="132" t="s">
        <v>72</v>
      </c>
      <c r="AT234" s="132" t="s">
        <v>81</v>
      </c>
      <c r="AX234" s="125" t="s">
        <v>113</v>
      </c>
      <c r="BJ234" s="133">
        <f>SUM(BJ235:BJ238)</f>
        <v>0</v>
      </c>
    </row>
    <row r="235" spans="1:64" s="2" customFormat="1" ht="24.2" customHeight="1">
      <c r="A235" s="28"/>
      <c r="B235" s="136"/>
      <c r="C235" s="137" t="s">
        <v>457</v>
      </c>
      <c r="D235" s="137" t="s">
        <v>116</v>
      </c>
      <c r="E235" s="138" t="s">
        <v>328</v>
      </c>
      <c r="F235" s="139" t="s">
        <v>329</v>
      </c>
      <c r="G235" s="140" t="s">
        <v>235</v>
      </c>
      <c r="H235" s="141">
        <v>4.5</v>
      </c>
      <c r="I235" s="141">
        <v>0</v>
      </c>
      <c r="J235" s="141">
        <f>ROUND(I235*H235,3)</f>
        <v>0</v>
      </c>
      <c r="K235" s="142"/>
      <c r="L235" s="29"/>
      <c r="M235" s="143" t="s">
        <v>1</v>
      </c>
      <c r="N235" s="144" t="s">
        <v>39</v>
      </c>
      <c r="O235" s="145">
        <v>0.46</v>
      </c>
      <c r="P235" s="145">
        <f>O235*H235</f>
        <v>2.0700000000000003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U235" s="28"/>
      <c r="V235" s="179"/>
      <c r="W235" s="28"/>
      <c r="X235" s="28"/>
      <c r="Y235" s="28"/>
      <c r="Z235" s="28"/>
      <c r="AA235" s="28"/>
      <c r="AB235" s="28"/>
      <c r="AC235" s="28"/>
      <c r="AD235" s="28"/>
      <c r="AQ235" s="147" t="s">
        <v>120</v>
      </c>
      <c r="AS235" s="147" t="s">
        <v>116</v>
      </c>
      <c r="AT235" s="147" t="s">
        <v>121</v>
      </c>
      <c r="AX235" s="16" t="s">
        <v>113</v>
      </c>
      <c r="BD235" s="148">
        <f>IF(N235="základná",J235,0)</f>
        <v>0</v>
      </c>
      <c r="BE235" s="148">
        <f>IF(N235="znížená",J235,0)</f>
        <v>0</v>
      </c>
      <c r="BF235" s="148">
        <f>IF(N235="zákl. prenesená",J235,0)</f>
        <v>0</v>
      </c>
      <c r="BG235" s="148">
        <f>IF(N235="zníž. prenesená",J235,0)</f>
        <v>0</v>
      </c>
      <c r="BH235" s="148">
        <f>IF(N235="nulová",J235,0)</f>
        <v>0</v>
      </c>
      <c r="BI235" s="16" t="s">
        <v>121</v>
      </c>
      <c r="BJ235" s="149">
        <f>ROUND(I235*H235,3)</f>
        <v>0</v>
      </c>
      <c r="BK235" s="16" t="s">
        <v>120</v>
      </c>
      <c r="BL235" s="147" t="s">
        <v>458</v>
      </c>
    </row>
    <row r="236" spans="1:64" s="13" customFormat="1">
      <c r="B236" s="150"/>
      <c r="D236" s="151" t="s">
        <v>185</v>
      </c>
      <c r="E236" s="152" t="s">
        <v>1</v>
      </c>
      <c r="F236" s="153" t="s">
        <v>459</v>
      </c>
      <c r="H236" s="154">
        <v>4.5</v>
      </c>
      <c r="I236" s="154"/>
      <c r="L236" s="150"/>
      <c r="M236" s="155"/>
      <c r="N236" s="156"/>
      <c r="O236" s="156"/>
      <c r="P236" s="156"/>
      <c r="Q236" s="156"/>
      <c r="R236" s="156"/>
      <c r="S236" s="156"/>
      <c r="T236" s="157"/>
      <c r="V236" s="186"/>
      <c r="AS236" s="152" t="s">
        <v>185</v>
      </c>
      <c r="AT236" s="152" t="s">
        <v>121</v>
      </c>
      <c r="AU236" s="13" t="s">
        <v>121</v>
      </c>
      <c r="AV236" s="13" t="s">
        <v>28</v>
      </c>
      <c r="AW236" s="13" t="s">
        <v>81</v>
      </c>
      <c r="AX236" s="152" t="s">
        <v>113</v>
      </c>
    </row>
    <row r="237" spans="1:64" s="2" customFormat="1" ht="14.45" customHeight="1">
      <c r="A237" s="28"/>
      <c r="B237" s="136"/>
      <c r="C237" s="137" t="s">
        <v>460</v>
      </c>
      <c r="D237" s="137" t="s">
        <v>116</v>
      </c>
      <c r="E237" s="138" t="s">
        <v>421</v>
      </c>
      <c r="F237" s="139" t="s">
        <v>422</v>
      </c>
      <c r="G237" s="140" t="s">
        <v>119</v>
      </c>
      <c r="H237" s="141">
        <v>45</v>
      </c>
      <c r="I237" s="141">
        <v>0</v>
      </c>
      <c r="J237" s="141">
        <f>ROUND(I237*H237,3)</f>
        <v>0</v>
      </c>
      <c r="K237" s="142"/>
      <c r="L237" s="29"/>
      <c r="M237" s="143" t="s">
        <v>1</v>
      </c>
      <c r="N237" s="144" t="s">
        <v>39</v>
      </c>
      <c r="O237" s="145">
        <v>1.2E-2</v>
      </c>
      <c r="P237" s="145">
        <f>O237*H237</f>
        <v>0.54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U237" s="28"/>
      <c r="V237" s="179"/>
      <c r="W237" s="28"/>
      <c r="X237" s="28"/>
      <c r="Y237" s="28"/>
      <c r="Z237" s="28"/>
      <c r="AA237" s="28"/>
      <c r="AB237" s="28"/>
      <c r="AC237" s="28"/>
      <c r="AD237" s="28"/>
      <c r="AQ237" s="147" t="s">
        <v>120</v>
      </c>
      <c r="AS237" s="147" t="s">
        <v>116</v>
      </c>
      <c r="AT237" s="147" t="s">
        <v>121</v>
      </c>
      <c r="AX237" s="16" t="s">
        <v>113</v>
      </c>
      <c r="BD237" s="148">
        <f>IF(N237="základná",J237,0)</f>
        <v>0</v>
      </c>
      <c r="BE237" s="148">
        <f>IF(N237="znížená",J237,0)</f>
        <v>0</v>
      </c>
      <c r="BF237" s="148">
        <f>IF(N237="zákl. prenesená",J237,0)</f>
        <v>0</v>
      </c>
      <c r="BG237" s="148">
        <f>IF(N237="zníž. prenesená",J237,0)</f>
        <v>0</v>
      </c>
      <c r="BH237" s="148">
        <f>IF(N237="nulová",J237,0)</f>
        <v>0</v>
      </c>
      <c r="BI237" s="16" t="s">
        <v>121</v>
      </c>
      <c r="BJ237" s="149">
        <f>ROUND(I237*H237,3)</f>
        <v>0</v>
      </c>
      <c r="BK237" s="16" t="s">
        <v>120</v>
      </c>
      <c r="BL237" s="147" t="s">
        <v>461</v>
      </c>
    </row>
    <row r="238" spans="1:64" s="2" customFormat="1" ht="24.2" customHeight="1">
      <c r="A238" s="28"/>
      <c r="B238" s="136"/>
      <c r="C238" s="137" t="s">
        <v>462</v>
      </c>
      <c r="D238" s="137" t="s">
        <v>116</v>
      </c>
      <c r="E238" s="138" t="s">
        <v>333</v>
      </c>
      <c r="F238" s="139" t="s">
        <v>334</v>
      </c>
      <c r="G238" s="140" t="s">
        <v>235</v>
      </c>
      <c r="H238" s="141">
        <v>2.25</v>
      </c>
      <c r="I238" s="141">
        <v>0</v>
      </c>
      <c r="J238" s="141">
        <f>ROUND(I238*H238,3)</f>
        <v>0</v>
      </c>
      <c r="K238" s="142"/>
      <c r="L238" s="29"/>
      <c r="M238" s="143" t="s">
        <v>1</v>
      </c>
      <c r="N238" s="144" t="s">
        <v>39</v>
      </c>
      <c r="O238" s="145">
        <v>7.0999999999999994E-2</v>
      </c>
      <c r="P238" s="145">
        <f>O238*H238</f>
        <v>0.15974999999999998</v>
      </c>
      <c r="Q238" s="145">
        <v>0</v>
      </c>
      <c r="R238" s="145">
        <f>Q238*H238</f>
        <v>0</v>
      </c>
      <c r="S238" s="145">
        <v>0</v>
      </c>
      <c r="T238" s="146">
        <f>S238*H238</f>
        <v>0</v>
      </c>
      <c r="U238" s="28"/>
      <c r="V238" s="179"/>
      <c r="W238" s="28"/>
      <c r="X238" s="28"/>
      <c r="Y238" s="28"/>
      <c r="Z238" s="28"/>
      <c r="AA238" s="28"/>
      <c r="AB238" s="28"/>
      <c r="AC238" s="28"/>
      <c r="AD238" s="28"/>
      <c r="AQ238" s="147" t="s">
        <v>120</v>
      </c>
      <c r="AS238" s="147" t="s">
        <v>116</v>
      </c>
      <c r="AT238" s="147" t="s">
        <v>121</v>
      </c>
      <c r="AX238" s="16" t="s">
        <v>113</v>
      </c>
      <c r="BD238" s="148">
        <f>IF(N238="základná",J238,0)</f>
        <v>0</v>
      </c>
      <c r="BE238" s="148">
        <f>IF(N238="znížená",J238,0)</f>
        <v>0</v>
      </c>
      <c r="BF238" s="148">
        <f>IF(N238="zákl. prenesená",J238,0)</f>
        <v>0</v>
      </c>
      <c r="BG238" s="148">
        <f>IF(N238="zníž. prenesená",J238,0)</f>
        <v>0</v>
      </c>
      <c r="BH238" s="148">
        <f>IF(N238="nulová",J238,0)</f>
        <v>0</v>
      </c>
      <c r="BI238" s="16" t="s">
        <v>121</v>
      </c>
      <c r="BJ238" s="149">
        <f>ROUND(I238*H238,3)</f>
        <v>0</v>
      </c>
      <c r="BK238" s="16" t="s">
        <v>120</v>
      </c>
      <c r="BL238" s="147" t="s">
        <v>463</v>
      </c>
    </row>
    <row r="239" spans="1:64" s="12" customFormat="1" ht="22.9" customHeight="1">
      <c r="B239" s="124"/>
      <c r="D239" s="125" t="s">
        <v>72</v>
      </c>
      <c r="E239" s="134" t="s">
        <v>464</v>
      </c>
      <c r="F239" s="134" t="s">
        <v>465</v>
      </c>
      <c r="J239" s="135">
        <f>BJ239</f>
        <v>0</v>
      </c>
      <c r="L239" s="124"/>
      <c r="M239" s="128"/>
      <c r="N239" s="129"/>
      <c r="O239" s="129"/>
      <c r="P239" s="130">
        <f>SUM(P240:P263)</f>
        <v>88.013064</v>
      </c>
      <c r="Q239" s="129"/>
      <c r="R239" s="130">
        <f>SUM(R240:R263)</f>
        <v>0</v>
      </c>
      <c r="S239" s="129"/>
      <c r="T239" s="131">
        <f>SUM(T240:T263)</f>
        <v>0</v>
      </c>
      <c r="V239" s="185"/>
      <c r="AQ239" s="125" t="s">
        <v>81</v>
      </c>
      <c r="AS239" s="132" t="s">
        <v>72</v>
      </c>
      <c r="AT239" s="132" t="s">
        <v>81</v>
      </c>
      <c r="AX239" s="125" t="s">
        <v>113</v>
      </c>
      <c r="BJ239" s="133">
        <f>SUM(BJ240:BJ263)</f>
        <v>0</v>
      </c>
    </row>
    <row r="240" spans="1:64" s="2" customFormat="1" ht="24.2" customHeight="1">
      <c r="A240" s="28"/>
      <c r="B240" s="136"/>
      <c r="C240" s="137" t="s">
        <v>466</v>
      </c>
      <c r="D240" s="137" t="s">
        <v>116</v>
      </c>
      <c r="E240" s="138" t="s">
        <v>467</v>
      </c>
      <c r="F240" s="139" t="s">
        <v>468</v>
      </c>
      <c r="G240" s="140" t="s">
        <v>125</v>
      </c>
      <c r="H240" s="141">
        <v>10</v>
      </c>
      <c r="I240" s="141">
        <v>0</v>
      </c>
      <c r="J240" s="141">
        <f t="shared" ref="J240:J260" si="40">ROUND(I240*H240,3)</f>
        <v>0</v>
      </c>
      <c r="K240" s="142"/>
      <c r="L240" s="29"/>
      <c r="M240" s="143" t="s">
        <v>1</v>
      </c>
      <c r="N240" s="144" t="s">
        <v>39</v>
      </c>
      <c r="O240" s="145">
        <v>4.4999999999999998E-2</v>
      </c>
      <c r="P240" s="145">
        <f t="shared" ref="P240:P260" si="41">O240*H240</f>
        <v>0.44999999999999996</v>
      </c>
      <c r="Q240" s="145">
        <v>0</v>
      </c>
      <c r="R240" s="145">
        <f t="shared" ref="R240:R260" si="42">Q240*H240</f>
        <v>0</v>
      </c>
      <c r="S240" s="145">
        <v>0</v>
      </c>
      <c r="T240" s="146">
        <f t="shared" ref="T240:T260" si="43">S240*H240</f>
        <v>0</v>
      </c>
      <c r="U240" s="28"/>
      <c r="V240" s="179"/>
      <c r="W240" s="28"/>
      <c r="X240" s="28"/>
      <c r="Y240" s="28"/>
      <c r="Z240" s="28"/>
      <c r="AA240" s="28"/>
      <c r="AB240" s="28"/>
      <c r="AC240" s="28"/>
      <c r="AD240" s="28"/>
      <c r="AQ240" s="147" t="s">
        <v>120</v>
      </c>
      <c r="AS240" s="147" t="s">
        <v>116</v>
      </c>
      <c r="AT240" s="147" t="s">
        <v>121</v>
      </c>
      <c r="AX240" s="16" t="s">
        <v>113</v>
      </c>
      <c r="BD240" s="148">
        <f t="shared" ref="BD240:BD260" si="44">IF(N240="základná",J240,0)</f>
        <v>0</v>
      </c>
      <c r="BE240" s="148">
        <f t="shared" ref="BE240:BE260" si="45">IF(N240="znížená",J240,0)</f>
        <v>0</v>
      </c>
      <c r="BF240" s="148">
        <f t="shared" ref="BF240:BF260" si="46">IF(N240="zákl. prenesená",J240,0)</f>
        <v>0</v>
      </c>
      <c r="BG240" s="148">
        <f t="shared" ref="BG240:BG260" si="47">IF(N240="zníž. prenesená",J240,0)</f>
        <v>0</v>
      </c>
      <c r="BH240" s="148">
        <f t="shared" ref="BH240:BH260" si="48">IF(N240="nulová",J240,0)</f>
        <v>0</v>
      </c>
      <c r="BI240" s="16" t="s">
        <v>121</v>
      </c>
      <c r="BJ240" s="149">
        <f t="shared" ref="BJ240:BJ260" si="49">ROUND(I240*H240,3)</f>
        <v>0</v>
      </c>
      <c r="BK240" s="16" t="s">
        <v>120</v>
      </c>
      <c r="BL240" s="147" t="s">
        <v>469</v>
      </c>
    </row>
    <row r="241" spans="1:64" s="2" customFormat="1" ht="24.2" customHeight="1">
      <c r="A241" s="28"/>
      <c r="B241" s="136"/>
      <c r="C241" s="137" t="s">
        <v>470</v>
      </c>
      <c r="D241" s="137" t="s">
        <v>116</v>
      </c>
      <c r="E241" s="138" t="s">
        <v>471</v>
      </c>
      <c r="F241" s="139" t="s">
        <v>472</v>
      </c>
      <c r="G241" s="140" t="s">
        <v>125</v>
      </c>
      <c r="H241" s="141">
        <v>2</v>
      </c>
      <c r="I241" s="141">
        <v>0</v>
      </c>
      <c r="J241" s="141">
        <f t="shared" si="40"/>
        <v>0</v>
      </c>
      <c r="K241" s="142"/>
      <c r="L241" s="29"/>
      <c r="M241" s="143" t="s">
        <v>1</v>
      </c>
      <c r="N241" s="144" t="s">
        <v>39</v>
      </c>
      <c r="O241" s="145">
        <v>0.16900000000000001</v>
      </c>
      <c r="P241" s="145">
        <f t="shared" si="41"/>
        <v>0.33800000000000002</v>
      </c>
      <c r="Q241" s="145">
        <v>0</v>
      </c>
      <c r="R241" s="145">
        <f t="shared" si="42"/>
        <v>0</v>
      </c>
      <c r="S241" s="145">
        <v>0</v>
      </c>
      <c r="T241" s="146">
        <f t="shared" si="43"/>
        <v>0</v>
      </c>
      <c r="U241" s="28"/>
      <c r="V241" s="179"/>
      <c r="W241" s="28"/>
      <c r="X241" s="28"/>
      <c r="Y241" s="28"/>
      <c r="Z241" s="28"/>
      <c r="AA241" s="28"/>
      <c r="AB241" s="28"/>
      <c r="AC241" s="28"/>
      <c r="AD241" s="28"/>
      <c r="AQ241" s="147" t="s">
        <v>120</v>
      </c>
      <c r="AS241" s="147" t="s">
        <v>116</v>
      </c>
      <c r="AT241" s="147" t="s">
        <v>121</v>
      </c>
      <c r="AX241" s="16" t="s">
        <v>113</v>
      </c>
      <c r="BD241" s="148">
        <f t="shared" si="44"/>
        <v>0</v>
      </c>
      <c r="BE241" s="148">
        <f t="shared" si="45"/>
        <v>0</v>
      </c>
      <c r="BF241" s="148">
        <f t="shared" si="46"/>
        <v>0</v>
      </c>
      <c r="BG241" s="148">
        <f t="shared" si="47"/>
        <v>0</v>
      </c>
      <c r="BH241" s="148">
        <f t="shared" si="48"/>
        <v>0</v>
      </c>
      <c r="BI241" s="16" t="s">
        <v>121</v>
      </c>
      <c r="BJ241" s="149">
        <f t="shared" si="49"/>
        <v>0</v>
      </c>
      <c r="BK241" s="16" t="s">
        <v>120</v>
      </c>
      <c r="BL241" s="147" t="s">
        <v>473</v>
      </c>
    </row>
    <row r="242" spans="1:64" s="2" customFormat="1" ht="24.2" customHeight="1">
      <c r="A242" s="28"/>
      <c r="B242" s="136"/>
      <c r="C242" s="137" t="s">
        <v>474</v>
      </c>
      <c r="D242" s="137" t="s">
        <v>116</v>
      </c>
      <c r="E242" s="138" t="s">
        <v>475</v>
      </c>
      <c r="F242" s="139" t="s">
        <v>476</v>
      </c>
      <c r="G242" s="140" t="s">
        <v>125</v>
      </c>
      <c r="H242" s="141">
        <v>1</v>
      </c>
      <c r="I242" s="141">
        <v>0</v>
      </c>
      <c r="J242" s="141">
        <f t="shared" si="40"/>
        <v>0</v>
      </c>
      <c r="K242" s="142"/>
      <c r="L242" s="29"/>
      <c r="M242" s="143" t="s">
        <v>1</v>
      </c>
      <c r="N242" s="144" t="s">
        <v>39</v>
      </c>
      <c r="O242" s="145">
        <v>0.39500000000000002</v>
      </c>
      <c r="P242" s="145">
        <f t="shared" si="41"/>
        <v>0.39500000000000002</v>
      </c>
      <c r="Q242" s="145">
        <v>0</v>
      </c>
      <c r="R242" s="145">
        <f t="shared" si="42"/>
        <v>0</v>
      </c>
      <c r="S242" s="145">
        <v>0</v>
      </c>
      <c r="T242" s="146">
        <f t="shared" si="43"/>
        <v>0</v>
      </c>
      <c r="U242" s="28"/>
      <c r="V242" s="179"/>
      <c r="W242" s="28"/>
      <c r="X242" s="28"/>
      <c r="Y242" s="28"/>
      <c r="Z242" s="28"/>
      <c r="AA242" s="28"/>
      <c r="AB242" s="28"/>
      <c r="AC242" s="28"/>
      <c r="AD242" s="28"/>
      <c r="AQ242" s="147" t="s">
        <v>120</v>
      </c>
      <c r="AS242" s="147" t="s">
        <v>116</v>
      </c>
      <c r="AT242" s="147" t="s">
        <v>121</v>
      </c>
      <c r="AX242" s="16" t="s">
        <v>113</v>
      </c>
      <c r="BD242" s="148">
        <f t="shared" si="44"/>
        <v>0</v>
      </c>
      <c r="BE242" s="148">
        <f t="shared" si="45"/>
        <v>0</v>
      </c>
      <c r="BF242" s="148">
        <f t="shared" si="46"/>
        <v>0</v>
      </c>
      <c r="BG242" s="148">
        <f t="shared" si="47"/>
        <v>0</v>
      </c>
      <c r="BH242" s="148">
        <f t="shared" si="48"/>
        <v>0</v>
      </c>
      <c r="BI242" s="16" t="s">
        <v>121</v>
      </c>
      <c r="BJ242" s="149">
        <f t="shared" si="49"/>
        <v>0</v>
      </c>
      <c r="BK242" s="16" t="s">
        <v>120</v>
      </c>
      <c r="BL242" s="147" t="s">
        <v>477</v>
      </c>
    </row>
    <row r="243" spans="1:64" s="2" customFormat="1" ht="24.2" customHeight="1">
      <c r="A243" s="28"/>
      <c r="B243" s="136"/>
      <c r="C243" s="137" t="s">
        <v>478</v>
      </c>
      <c r="D243" s="137" t="s">
        <v>116</v>
      </c>
      <c r="E243" s="138" t="s">
        <v>479</v>
      </c>
      <c r="F243" s="139" t="s">
        <v>480</v>
      </c>
      <c r="G243" s="140" t="s">
        <v>125</v>
      </c>
      <c r="H243" s="141">
        <v>40</v>
      </c>
      <c r="I243" s="141">
        <v>0</v>
      </c>
      <c r="J243" s="141">
        <f t="shared" si="40"/>
        <v>0</v>
      </c>
      <c r="K243" s="142"/>
      <c r="L243" s="29"/>
      <c r="M243" s="143" t="s">
        <v>1</v>
      </c>
      <c r="N243" s="144" t="s">
        <v>39</v>
      </c>
      <c r="O243" s="145">
        <v>4.0000000000000001E-3</v>
      </c>
      <c r="P243" s="145">
        <f t="shared" si="41"/>
        <v>0.16</v>
      </c>
      <c r="Q243" s="145">
        <v>0</v>
      </c>
      <c r="R243" s="145">
        <f t="shared" si="42"/>
        <v>0</v>
      </c>
      <c r="S243" s="145">
        <v>0</v>
      </c>
      <c r="T243" s="146">
        <f t="shared" si="43"/>
        <v>0</v>
      </c>
      <c r="U243" s="28"/>
      <c r="V243" s="179"/>
      <c r="W243" s="28"/>
      <c r="X243" s="28"/>
      <c r="Y243" s="28"/>
      <c r="Z243" s="28"/>
      <c r="AA243" s="28"/>
      <c r="AB243" s="28"/>
      <c r="AC243" s="28"/>
      <c r="AD243" s="28"/>
      <c r="AQ243" s="147" t="s">
        <v>120</v>
      </c>
      <c r="AS243" s="147" t="s">
        <v>116</v>
      </c>
      <c r="AT243" s="147" t="s">
        <v>121</v>
      </c>
      <c r="AX243" s="16" t="s">
        <v>113</v>
      </c>
      <c r="BD243" s="148">
        <f t="shared" si="44"/>
        <v>0</v>
      </c>
      <c r="BE243" s="148">
        <f t="shared" si="45"/>
        <v>0</v>
      </c>
      <c r="BF243" s="148">
        <f t="shared" si="46"/>
        <v>0</v>
      </c>
      <c r="BG243" s="148">
        <f t="shared" si="47"/>
        <v>0</v>
      </c>
      <c r="BH243" s="148">
        <f t="shared" si="48"/>
        <v>0</v>
      </c>
      <c r="BI243" s="16" t="s">
        <v>121</v>
      </c>
      <c r="BJ243" s="149">
        <f t="shared" si="49"/>
        <v>0</v>
      </c>
      <c r="BK243" s="16" t="s">
        <v>120</v>
      </c>
      <c r="BL243" s="147" t="s">
        <v>481</v>
      </c>
    </row>
    <row r="244" spans="1:64" s="2" customFormat="1" ht="24.2" customHeight="1">
      <c r="A244" s="28"/>
      <c r="B244" s="136"/>
      <c r="C244" s="137" t="s">
        <v>482</v>
      </c>
      <c r="D244" s="137" t="s">
        <v>116</v>
      </c>
      <c r="E244" s="138" t="s">
        <v>483</v>
      </c>
      <c r="F244" s="139" t="s">
        <v>484</v>
      </c>
      <c r="G244" s="140" t="s">
        <v>125</v>
      </c>
      <c r="H244" s="141">
        <v>8</v>
      </c>
      <c r="I244" s="141">
        <v>0</v>
      </c>
      <c r="J244" s="141">
        <f t="shared" si="40"/>
        <v>0</v>
      </c>
      <c r="K244" s="142"/>
      <c r="L244" s="29"/>
      <c r="M244" s="143" t="s">
        <v>1</v>
      </c>
      <c r="N244" s="144" t="s">
        <v>39</v>
      </c>
      <c r="O244" s="145">
        <v>8.9999999999999993E-3</v>
      </c>
      <c r="P244" s="145">
        <f t="shared" si="41"/>
        <v>7.1999999999999995E-2</v>
      </c>
      <c r="Q244" s="145">
        <v>0</v>
      </c>
      <c r="R244" s="145">
        <f t="shared" si="42"/>
        <v>0</v>
      </c>
      <c r="S244" s="145">
        <v>0</v>
      </c>
      <c r="T244" s="146">
        <f t="shared" si="43"/>
        <v>0</v>
      </c>
      <c r="U244" s="28"/>
      <c r="V244" s="179"/>
      <c r="W244" s="28"/>
      <c r="X244" s="28"/>
      <c r="Y244" s="28"/>
      <c r="Z244" s="28"/>
      <c r="AA244" s="28"/>
      <c r="AB244" s="28"/>
      <c r="AC244" s="28"/>
      <c r="AD244" s="28"/>
      <c r="AQ244" s="147" t="s">
        <v>120</v>
      </c>
      <c r="AS244" s="147" t="s">
        <v>116</v>
      </c>
      <c r="AT244" s="147" t="s">
        <v>121</v>
      </c>
      <c r="AX244" s="16" t="s">
        <v>113</v>
      </c>
      <c r="BD244" s="148">
        <f t="shared" si="44"/>
        <v>0</v>
      </c>
      <c r="BE244" s="148">
        <f t="shared" si="45"/>
        <v>0</v>
      </c>
      <c r="BF244" s="148">
        <f t="shared" si="46"/>
        <v>0</v>
      </c>
      <c r="BG244" s="148">
        <f t="shared" si="47"/>
        <v>0</v>
      </c>
      <c r="BH244" s="148">
        <f t="shared" si="48"/>
        <v>0</v>
      </c>
      <c r="BI244" s="16" t="s">
        <v>121</v>
      </c>
      <c r="BJ244" s="149">
        <f t="shared" si="49"/>
        <v>0</v>
      </c>
      <c r="BK244" s="16" t="s">
        <v>120</v>
      </c>
      <c r="BL244" s="147" t="s">
        <v>485</v>
      </c>
    </row>
    <row r="245" spans="1:64" s="2" customFormat="1" ht="24.2" customHeight="1">
      <c r="A245" s="28"/>
      <c r="B245" s="136"/>
      <c r="C245" s="137" t="s">
        <v>486</v>
      </c>
      <c r="D245" s="137" t="s">
        <v>116</v>
      </c>
      <c r="E245" s="138" t="s">
        <v>487</v>
      </c>
      <c r="F245" s="139" t="s">
        <v>488</v>
      </c>
      <c r="G245" s="140" t="s">
        <v>125</v>
      </c>
      <c r="H245" s="141">
        <v>4</v>
      </c>
      <c r="I245" s="141">
        <v>0</v>
      </c>
      <c r="J245" s="141">
        <f t="shared" si="40"/>
        <v>0</v>
      </c>
      <c r="K245" s="142"/>
      <c r="L245" s="29"/>
      <c r="M245" s="143" t="s">
        <v>1</v>
      </c>
      <c r="N245" s="144" t="s">
        <v>39</v>
      </c>
      <c r="O245" s="145">
        <v>1.4999999999999999E-2</v>
      </c>
      <c r="P245" s="145">
        <f t="shared" si="41"/>
        <v>0.06</v>
      </c>
      <c r="Q245" s="145">
        <v>0</v>
      </c>
      <c r="R245" s="145">
        <f t="shared" si="42"/>
        <v>0</v>
      </c>
      <c r="S245" s="145">
        <v>0</v>
      </c>
      <c r="T245" s="146">
        <f t="shared" si="43"/>
        <v>0</v>
      </c>
      <c r="U245" s="28"/>
      <c r="V245" s="179"/>
      <c r="W245" s="28"/>
      <c r="X245" s="28"/>
      <c r="Y245" s="28"/>
      <c r="Z245" s="28"/>
      <c r="AA245" s="28"/>
      <c r="AB245" s="28"/>
      <c r="AC245" s="28"/>
      <c r="AD245" s="28"/>
      <c r="AQ245" s="147" t="s">
        <v>120</v>
      </c>
      <c r="AS245" s="147" t="s">
        <v>116</v>
      </c>
      <c r="AT245" s="147" t="s">
        <v>121</v>
      </c>
      <c r="AX245" s="16" t="s">
        <v>113</v>
      </c>
      <c r="BD245" s="148">
        <f t="shared" si="44"/>
        <v>0</v>
      </c>
      <c r="BE245" s="148">
        <f t="shared" si="45"/>
        <v>0</v>
      </c>
      <c r="BF245" s="148">
        <f t="shared" si="46"/>
        <v>0</v>
      </c>
      <c r="BG245" s="148">
        <f t="shared" si="47"/>
        <v>0</v>
      </c>
      <c r="BH245" s="148">
        <f t="shared" si="48"/>
        <v>0</v>
      </c>
      <c r="BI245" s="16" t="s">
        <v>121</v>
      </c>
      <c r="BJ245" s="149">
        <f t="shared" si="49"/>
        <v>0</v>
      </c>
      <c r="BK245" s="16" t="s">
        <v>120</v>
      </c>
      <c r="BL245" s="147" t="s">
        <v>489</v>
      </c>
    </row>
    <row r="246" spans="1:64" s="2" customFormat="1" ht="24.2" customHeight="1">
      <c r="A246" s="28"/>
      <c r="B246" s="136"/>
      <c r="C246" s="137" t="s">
        <v>490</v>
      </c>
      <c r="D246" s="137" t="s">
        <v>116</v>
      </c>
      <c r="E246" s="138" t="s">
        <v>491</v>
      </c>
      <c r="F246" s="139" t="s">
        <v>492</v>
      </c>
      <c r="G246" s="140" t="s">
        <v>125</v>
      </c>
      <c r="H246" s="141">
        <v>10</v>
      </c>
      <c r="I246" s="141">
        <v>0</v>
      </c>
      <c r="J246" s="141">
        <f t="shared" si="40"/>
        <v>0</v>
      </c>
      <c r="K246" s="142"/>
      <c r="L246" s="29"/>
      <c r="M246" s="143" t="s">
        <v>1</v>
      </c>
      <c r="N246" s="144" t="s">
        <v>39</v>
      </c>
      <c r="O246" s="145">
        <v>0.39800000000000002</v>
      </c>
      <c r="P246" s="145">
        <f t="shared" si="41"/>
        <v>3.9800000000000004</v>
      </c>
      <c r="Q246" s="145">
        <v>0</v>
      </c>
      <c r="R246" s="145">
        <f t="shared" si="42"/>
        <v>0</v>
      </c>
      <c r="S246" s="145">
        <v>0</v>
      </c>
      <c r="T246" s="146">
        <f t="shared" si="43"/>
        <v>0</v>
      </c>
      <c r="U246" s="28"/>
      <c r="V246" s="179"/>
      <c r="W246" s="28"/>
      <c r="X246" s="28"/>
      <c r="Y246" s="28"/>
      <c r="Z246" s="28"/>
      <c r="AA246" s="28"/>
      <c r="AB246" s="28"/>
      <c r="AC246" s="28"/>
      <c r="AD246" s="28"/>
      <c r="AQ246" s="147" t="s">
        <v>120</v>
      </c>
      <c r="AS246" s="147" t="s">
        <v>116</v>
      </c>
      <c r="AT246" s="147" t="s">
        <v>121</v>
      </c>
      <c r="AX246" s="16" t="s">
        <v>113</v>
      </c>
      <c r="BD246" s="148">
        <f t="shared" si="44"/>
        <v>0</v>
      </c>
      <c r="BE246" s="148">
        <f t="shared" si="45"/>
        <v>0</v>
      </c>
      <c r="BF246" s="148">
        <f t="shared" si="46"/>
        <v>0</v>
      </c>
      <c r="BG246" s="148">
        <f t="shared" si="47"/>
        <v>0</v>
      </c>
      <c r="BH246" s="148">
        <f t="shared" si="48"/>
        <v>0</v>
      </c>
      <c r="BI246" s="16" t="s">
        <v>121</v>
      </c>
      <c r="BJ246" s="149">
        <f t="shared" si="49"/>
        <v>0</v>
      </c>
      <c r="BK246" s="16" t="s">
        <v>120</v>
      </c>
      <c r="BL246" s="147" t="s">
        <v>493</v>
      </c>
    </row>
    <row r="247" spans="1:64" s="2" customFormat="1" ht="24.2" customHeight="1">
      <c r="A247" s="28"/>
      <c r="B247" s="136"/>
      <c r="C247" s="137" t="s">
        <v>494</v>
      </c>
      <c r="D247" s="137" t="s">
        <v>116</v>
      </c>
      <c r="E247" s="138" t="s">
        <v>495</v>
      </c>
      <c r="F247" s="139" t="s">
        <v>496</v>
      </c>
      <c r="G247" s="140" t="s">
        <v>125</v>
      </c>
      <c r="H247" s="141">
        <v>2</v>
      </c>
      <c r="I247" s="141">
        <v>0</v>
      </c>
      <c r="J247" s="141">
        <f t="shared" si="40"/>
        <v>0</v>
      </c>
      <c r="K247" s="142"/>
      <c r="L247" s="29"/>
      <c r="M247" s="143" t="s">
        <v>1</v>
      </c>
      <c r="N247" s="144" t="s">
        <v>39</v>
      </c>
      <c r="O247" s="145">
        <v>0.48799999999999999</v>
      </c>
      <c r="P247" s="145">
        <f t="shared" si="41"/>
        <v>0.97599999999999998</v>
      </c>
      <c r="Q247" s="145">
        <v>0</v>
      </c>
      <c r="R247" s="145">
        <f t="shared" si="42"/>
        <v>0</v>
      </c>
      <c r="S247" s="145">
        <v>0</v>
      </c>
      <c r="T247" s="146">
        <f t="shared" si="43"/>
        <v>0</v>
      </c>
      <c r="U247" s="28"/>
      <c r="V247" s="179"/>
      <c r="W247" s="28"/>
      <c r="X247" s="28"/>
      <c r="Y247" s="28"/>
      <c r="Z247" s="28"/>
      <c r="AA247" s="28"/>
      <c r="AB247" s="28"/>
      <c r="AC247" s="28"/>
      <c r="AD247" s="28"/>
      <c r="AQ247" s="147" t="s">
        <v>120</v>
      </c>
      <c r="AS247" s="147" t="s">
        <v>116</v>
      </c>
      <c r="AT247" s="147" t="s">
        <v>121</v>
      </c>
      <c r="AX247" s="16" t="s">
        <v>113</v>
      </c>
      <c r="BD247" s="148">
        <f t="shared" si="44"/>
        <v>0</v>
      </c>
      <c r="BE247" s="148">
        <f t="shared" si="45"/>
        <v>0</v>
      </c>
      <c r="BF247" s="148">
        <f t="shared" si="46"/>
        <v>0</v>
      </c>
      <c r="BG247" s="148">
        <f t="shared" si="47"/>
        <v>0</v>
      </c>
      <c r="BH247" s="148">
        <f t="shared" si="48"/>
        <v>0</v>
      </c>
      <c r="BI247" s="16" t="s">
        <v>121</v>
      </c>
      <c r="BJ247" s="149">
        <f t="shared" si="49"/>
        <v>0</v>
      </c>
      <c r="BK247" s="16" t="s">
        <v>120</v>
      </c>
      <c r="BL247" s="147" t="s">
        <v>497</v>
      </c>
    </row>
    <row r="248" spans="1:64" s="2" customFormat="1" ht="24.2" customHeight="1">
      <c r="A248" s="28"/>
      <c r="B248" s="136"/>
      <c r="C248" s="137" t="s">
        <v>498</v>
      </c>
      <c r="D248" s="137" t="s">
        <v>116</v>
      </c>
      <c r="E248" s="138" t="s">
        <v>499</v>
      </c>
      <c r="F248" s="139" t="s">
        <v>500</v>
      </c>
      <c r="G248" s="140" t="s">
        <v>125</v>
      </c>
      <c r="H248" s="141">
        <v>1</v>
      </c>
      <c r="I248" s="141">
        <v>0</v>
      </c>
      <c r="J248" s="141">
        <f t="shared" si="40"/>
        <v>0</v>
      </c>
      <c r="K248" s="142"/>
      <c r="L248" s="29"/>
      <c r="M248" s="143" t="s">
        <v>1</v>
      </c>
      <c r="N248" s="144" t="s">
        <v>39</v>
      </c>
      <c r="O248" s="145">
        <v>0.61299999999999999</v>
      </c>
      <c r="P248" s="145">
        <f t="shared" si="41"/>
        <v>0.61299999999999999</v>
      </c>
      <c r="Q248" s="145">
        <v>0</v>
      </c>
      <c r="R248" s="145">
        <f t="shared" si="42"/>
        <v>0</v>
      </c>
      <c r="S248" s="145">
        <v>0</v>
      </c>
      <c r="T248" s="146">
        <f t="shared" si="43"/>
        <v>0</v>
      </c>
      <c r="U248" s="28"/>
      <c r="V248" s="179"/>
      <c r="W248" s="28"/>
      <c r="X248" s="28"/>
      <c r="Y248" s="28"/>
      <c r="Z248" s="28"/>
      <c r="AA248" s="28"/>
      <c r="AB248" s="28"/>
      <c r="AC248" s="28"/>
      <c r="AD248" s="28"/>
      <c r="AQ248" s="147" t="s">
        <v>120</v>
      </c>
      <c r="AS248" s="147" t="s">
        <v>116</v>
      </c>
      <c r="AT248" s="147" t="s">
        <v>121</v>
      </c>
      <c r="AX248" s="16" t="s">
        <v>113</v>
      </c>
      <c r="BD248" s="148">
        <f t="shared" si="44"/>
        <v>0</v>
      </c>
      <c r="BE248" s="148">
        <f t="shared" si="45"/>
        <v>0</v>
      </c>
      <c r="BF248" s="148">
        <f t="shared" si="46"/>
        <v>0</v>
      </c>
      <c r="BG248" s="148">
        <f t="shared" si="47"/>
        <v>0</v>
      </c>
      <c r="BH248" s="148">
        <f t="shared" si="48"/>
        <v>0</v>
      </c>
      <c r="BI248" s="16" t="s">
        <v>121</v>
      </c>
      <c r="BJ248" s="149">
        <f t="shared" si="49"/>
        <v>0</v>
      </c>
      <c r="BK248" s="16" t="s">
        <v>120</v>
      </c>
      <c r="BL248" s="147" t="s">
        <v>501</v>
      </c>
    </row>
    <row r="249" spans="1:64" s="2" customFormat="1" ht="24.2" customHeight="1">
      <c r="A249" s="28"/>
      <c r="B249" s="136"/>
      <c r="C249" s="137" t="s">
        <v>502</v>
      </c>
      <c r="D249" s="137" t="s">
        <v>116</v>
      </c>
      <c r="E249" s="138" t="s">
        <v>503</v>
      </c>
      <c r="F249" s="139" t="s">
        <v>504</v>
      </c>
      <c r="G249" s="140" t="s">
        <v>125</v>
      </c>
      <c r="H249" s="141">
        <v>40</v>
      </c>
      <c r="I249" s="141">
        <v>0</v>
      </c>
      <c r="J249" s="141">
        <f t="shared" si="40"/>
        <v>0</v>
      </c>
      <c r="K249" s="142"/>
      <c r="L249" s="29"/>
      <c r="M249" s="143" t="s">
        <v>1</v>
      </c>
      <c r="N249" s="144" t="s">
        <v>39</v>
      </c>
      <c r="O249" s="145">
        <v>3.0000000000000001E-3</v>
      </c>
      <c r="P249" s="145">
        <f t="shared" si="41"/>
        <v>0.12</v>
      </c>
      <c r="Q249" s="145">
        <v>0</v>
      </c>
      <c r="R249" s="145">
        <f t="shared" si="42"/>
        <v>0</v>
      </c>
      <c r="S249" s="145">
        <v>0</v>
      </c>
      <c r="T249" s="146">
        <f t="shared" si="43"/>
        <v>0</v>
      </c>
      <c r="U249" s="28"/>
      <c r="V249" s="179"/>
      <c r="W249" s="28"/>
      <c r="X249" s="28"/>
      <c r="Y249" s="28"/>
      <c r="Z249" s="28"/>
      <c r="AA249" s="28"/>
      <c r="AB249" s="28"/>
      <c r="AC249" s="28"/>
      <c r="AD249" s="28"/>
      <c r="AQ249" s="147" t="s">
        <v>120</v>
      </c>
      <c r="AS249" s="147" t="s">
        <v>116</v>
      </c>
      <c r="AT249" s="147" t="s">
        <v>121</v>
      </c>
      <c r="AX249" s="16" t="s">
        <v>113</v>
      </c>
      <c r="BD249" s="148">
        <f t="shared" si="44"/>
        <v>0</v>
      </c>
      <c r="BE249" s="148">
        <f t="shared" si="45"/>
        <v>0</v>
      </c>
      <c r="BF249" s="148">
        <f t="shared" si="46"/>
        <v>0</v>
      </c>
      <c r="BG249" s="148">
        <f t="shared" si="47"/>
        <v>0</v>
      </c>
      <c r="BH249" s="148">
        <f t="shared" si="48"/>
        <v>0</v>
      </c>
      <c r="BI249" s="16" t="s">
        <v>121</v>
      </c>
      <c r="BJ249" s="149">
        <f t="shared" si="49"/>
        <v>0</v>
      </c>
      <c r="BK249" s="16" t="s">
        <v>120</v>
      </c>
      <c r="BL249" s="147" t="s">
        <v>505</v>
      </c>
    </row>
    <row r="250" spans="1:64" s="2" customFormat="1" ht="24.2" customHeight="1">
      <c r="A250" s="28"/>
      <c r="B250" s="136"/>
      <c r="C250" s="137" t="s">
        <v>506</v>
      </c>
      <c r="D250" s="137" t="s">
        <v>116</v>
      </c>
      <c r="E250" s="138" t="s">
        <v>507</v>
      </c>
      <c r="F250" s="139" t="s">
        <v>508</v>
      </c>
      <c r="G250" s="140" t="s">
        <v>125</v>
      </c>
      <c r="H250" s="141">
        <v>8</v>
      </c>
      <c r="I250" s="141">
        <v>0</v>
      </c>
      <c r="J250" s="141">
        <f t="shared" si="40"/>
        <v>0</v>
      </c>
      <c r="K250" s="142"/>
      <c r="L250" s="29"/>
      <c r="M250" s="143" t="s">
        <v>1</v>
      </c>
      <c r="N250" s="144" t="s">
        <v>39</v>
      </c>
      <c r="O250" s="145">
        <v>8.9999999999999993E-3</v>
      </c>
      <c r="P250" s="145">
        <f t="shared" si="41"/>
        <v>7.1999999999999995E-2</v>
      </c>
      <c r="Q250" s="145">
        <v>0</v>
      </c>
      <c r="R250" s="145">
        <f t="shared" si="42"/>
        <v>0</v>
      </c>
      <c r="S250" s="145">
        <v>0</v>
      </c>
      <c r="T250" s="146">
        <f t="shared" si="43"/>
        <v>0</v>
      </c>
      <c r="U250" s="28"/>
      <c r="V250" s="179"/>
      <c r="W250" s="28"/>
      <c r="X250" s="28"/>
      <c r="Y250" s="28"/>
      <c r="Z250" s="28"/>
      <c r="AA250" s="28"/>
      <c r="AB250" s="28"/>
      <c r="AC250" s="28"/>
      <c r="AD250" s="28"/>
      <c r="AQ250" s="147" t="s">
        <v>120</v>
      </c>
      <c r="AS250" s="147" t="s">
        <v>116</v>
      </c>
      <c r="AT250" s="147" t="s">
        <v>121</v>
      </c>
      <c r="AX250" s="16" t="s">
        <v>113</v>
      </c>
      <c r="BD250" s="148">
        <f t="shared" si="44"/>
        <v>0</v>
      </c>
      <c r="BE250" s="148">
        <f t="shared" si="45"/>
        <v>0</v>
      </c>
      <c r="BF250" s="148">
        <f t="shared" si="46"/>
        <v>0</v>
      </c>
      <c r="BG250" s="148">
        <f t="shared" si="47"/>
        <v>0</v>
      </c>
      <c r="BH250" s="148">
        <f t="shared" si="48"/>
        <v>0</v>
      </c>
      <c r="BI250" s="16" t="s">
        <v>121</v>
      </c>
      <c r="BJ250" s="149">
        <f t="shared" si="49"/>
        <v>0</v>
      </c>
      <c r="BK250" s="16" t="s">
        <v>120</v>
      </c>
      <c r="BL250" s="147" t="s">
        <v>509</v>
      </c>
    </row>
    <row r="251" spans="1:64" s="2" customFormat="1" ht="24.2" customHeight="1">
      <c r="A251" s="28"/>
      <c r="B251" s="136"/>
      <c r="C251" s="137" t="s">
        <v>510</v>
      </c>
      <c r="D251" s="137" t="s">
        <v>116</v>
      </c>
      <c r="E251" s="138" t="s">
        <v>511</v>
      </c>
      <c r="F251" s="139" t="s">
        <v>512</v>
      </c>
      <c r="G251" s="140" t="s">
        <v>125</v>
      </c>
      <c r="H251" s="141">
        <v>4</v>
      </c>
      <c r="I251" s="141">
        <v>0</v>
      </c>
      <c r="J251" s="141">
        <f t="shared" si="40"/>
        <v>0</v>
      </c>
      <c r="K251" s="142"/>
      <c r="L251" s="29"/>
      <c r="M251" s="143" t="s">
        <v>1</v>
      </c>
      <c r="N251" s="144" t="s">
        <v>39</v>
      </c>
      <c r="O251" s="145">
        <v>2.4E-2</v>
      </c>
      <c r="P251" s="145">
        <f t="shared" si="41"/>
        <v>9.6000000000000002E-2</v>
      </c>
      <c r="Q251" s="145">
        <v>0</v>
      </c>
      <c r="R251" s="145">
        <f t="shared" si="42"/>
        <v>0</v>
      </c>
      <c r="S251" s="145">
        <v>0</v>
      </c>
      <c r="T251" s="146">
        <f t="shared" si="43"/>
        <v>0</v>
      </c>
      <c r="U251" s="28"/>
      <c r="V251" s="179"/>
      <c r="W251" s="28"/>
      <c r="X251" s="28"/>
      <c r="Y251" s="28"/>
      <c r="Z251" s="28"/>
      <c r="AA251" s="28"/>
      <c r="AB251" s="28"/>
      <c r="AC251" s="28"/>
      <c r="AD251" s="28"/>
      <c r="AQ251" s="147" t="s">
        <v>120</v>
      </c>
      <c r="AS251" s="147" t="s">
        <v>116</v>
      </c>
      <c r="AT251" s="147" t="s">
        <v>121</v>
      </c>
      <c r="AX251" s="16" t="s">
        <v>113</v>
      </c>
      <c r="BD251" s="148">
        <f t="shared" si="44"/>
        <v>0</v>
      </c>
      <c r="BE251" s="148">
        <f t="shared" si="45"/>
        <v>0</v>
      </c>
      <c r="BF251" s="148">
        <f t="shared" si="46"/>
        <v>0</v>
      </c>
      <c r="BG251" s="148">
        <f t="shared" si="47"/>
        <v>0</v>
      </c>
      <c r="BH251" s="148">
        <f t="shared" si="48"/>
        <v>0</v>
      </c>
      <c r="BI251" s="16" t="s">
        <v>121</v>
      </c>
      <c r="BJ251" s="149">
        <f t="shared" si="49"/>
        <v>0</v>
      </c>
      <c r="BK251" s="16" t="s">
        <v>120</v>
      </c>
      <c r="BL251" s="147" t="s">
        <v>513</v>
      </c>
    </row>
    <row r="252" spans="1:64" s="2" customFormat="1" ht="24.2" customHeight="1">
      <c r="A252" s="28"/>
      <c r="B252" s="136"/>
      <c r="C252" s="137" t="s">
        <v>514</v>
      </c>
      <c r="D252" s="137" t="s">
        <v>116</v>
      </c>
      <c r="E252" s="138" t="s">
        <v>515</v>
      </c>
      <c r="F252" s="139" t="s">
        <v>516</v>
      </c>
      <c r="G252" s="140" t="s">
        <v>125</v>
      </c>
      <c r="H252" s="141">
        <v>10</v>
      </c>
      <c r="I252" s="141">
        <v>0</v>
      </c>
      <c r="J252" s="141">
        <f t="shared" si="40"/>
        <v>0</v>
      </c>
      <c r="K252" s="142"/>
      <c r="L252" s="29"/>
      <c r="M252" s="143" t="s">
        <v>1</v>
      </c>
      <c r="N252" s="144" t="s">
        <v>39</v>
      </c>
      <c r="O252" s="145">
        <v>0.217</v>
      </c>
      <c r="P252" s="145">
        <f t="shared" si="41"/>
        <v>2.17</v>
      </c>
      <c r="Q252" s="145">
        <v>0</v>
      </c>
      <c r="R252" s="145">
        <f t="shared" si="42"/>
        <v>0</v>
      </c>
      <c r="S252" s="145">
        <v>0</v>
      </c>
      <c r="T252" s="146">
        <f t="shared" si="43"/>
        <v>0</v>
      </c>
      <c r="U252" s="28"/>
      <c r="V252" s="179"/>
      <c r="W252" s="28"/>
      <c r="X252" s="28"/>
      <c r="Y252" s="28"/>
      <c r="Z252" s="28"/>
      <c r="AA252" s="28"/>
      <c r="AB252" s="28"/>
      <c r="AC252" s="28"/>
      <c r="AD252" s="28"/>
      <c r="AQ252" s="147" t="s">
        <v>120</v>
      </c>
      <c r="AS252" s="147" t="s">
        <v>116</v>
      </c>
      <c r="AT252" s="147" t="s">
        <v>121</v>
      </c>
      <c r="AX252" s="16" t="s">
        <v>113</v>
      </c>
      <c r="BD252" s="148">
        <f t="shared" si="44"/>
        <v>0</v>
      </c>
      <c r="BE252" s="148">
        <f t="shared" si="45"/>
        <v>0</v>
      </c>
      <c r="BF252" s="148">
        <f t="shared" si="46"/>
        <v>0</v>
      </c>
      <c r="BG252" s="148">
        <f t="shared" si="47"/>
        <v>0</v>
      </c>
      <c r="BH252" s="148">
        <f t="shared" si="48"/>
        <v>0</v>
      </c>
      <c r="BI252" s="16" t="s">
        <v>121</v>
      </c>
      <c r="BJ252" s="149">
        <f t="shared" si="49"/>
        <v>0</v>
      </c>
      <c r="BK252" s="16" t="s">
        <v>120</v>
      </c>
      <c r="BL252" s="147" t="s">
        <v>517</v>
      </c>
    </row>
    <row r="253" spans="1:64" s="2" customFormat="1" ht="24.2" customHeight="1">
      <c r="A253" s="28"/>
      <c r="B253" s="136"/>
      <c r="C253" s="137" t="s">
        <v>518</v>
      </c>
      <c r="D253" s="137" t="s">
        <v>116</v>
      </c>
      <c r="E253" s="138" t="s">
        <v>519</v>
      </c>
      <c r="F253" s="139" t="s">
        <v>520</v>
      </c>
      <c r="G253" s="140" t="s">
        <v>125</v>
      </c>
      <c r="H253" s="141">
        <v>2</v>
      </c>
      <c r="I253" s="141">
        <v>0</v>
      </c>
      <c r="J253" s="141">
        <f t="shared" si="40"/>
        <v>0</v>
      </c>
      <c r="K253" s="142"/>
      <c r="L253" s="29"/>
      <c r="M253" s="143" t="s">
        <v>1</v>
      </c>
      <c r="N253" s="144" t="s">
        <v>39</v>
      </c>
      <c r="O253" s="145">
        <v>0.46800000000000003</v>
      </c>
      <c r="P253" s="145">
        <f t="shared" si="41"/>
        <v>0.93600000000000005</v>
      </c>
      <c r="Q253" s="145">
        <v>0</v>
      </c>
      <c r="R253" s="145">
        <f t="shared" si="42"/>
        <v>0</v>
      </c>
      <c r="S253" s="145">
        <v>0</v>
      </c>
      <c r="T253" s="146">
        <f t="shared" si="43"/>
        <v>0</v>
      </c>
      <c r="U253" s="28"/>
      <c r="V253" s="179"/>
      <c r="W253" s="28"/>
      <c r="X253" s="28"/>
      <c r="Y253" s="28"/>
      <c r="Z253" s="28"/>
      <c r="AA253" s="28"/>
      <c r="AB253" s="28"/>
      <c r="AC253" s="28"/>
      <c r="AD253" s="28"/>
      <c r="AQ253" s="147" t="s">
        <v>120</v>
      </c>
      <c r="AS253" s="147" t="s">
        <v>116</v>
      </c>
      <c r="AT253" s="147" t="s">
        <v>121</v>
      </c>
      <c r="AX253" s="16" t="s">
        <v>113</v>
      </c>
      <c r="BD253" s="148">
        <f t="shared" si="44"/>
        <v>0</v>
      </c>
      <c r="BE253" s="148">
        <f t="shared" si="45"/>
        <v>0</v>
      </c>
      <c r="BF253" s="148">
        <f t="shared" si="46"/>
        <v>0</v>
      </c>
      <c r="BG253" s="148">
        <f t="shared" si="47"/>
        <v>0</v>
      </c>
      <c r="BH253" s="148">
        <f t="shared" si="48"/>
        <v>0</v>
      </c>
      <c r="BI253" s="16" t="s">
        <v>121</v>
      </c>
      <c r="BJ253" s="149">
        <f t="shared" si="49"/>
        <v>0</v>
      </c>
      <c r="BK253" s="16" t="s">
        <v>120</v>
      </c>
      <c r="BL253" s="147" t="s">
        <v>521</v>
      </c>
    </row>
    <row r="254" spans="1:64" s="2" customFormat="1" ht="24.2" customHeight="1">
      <c r="A254" s="28"/>
      <c r="B254" s="136"/>
      <c r="C254" s="137" t="s">
        <v>522</v>
      </c>
      <c r="D254" s="137" t="s">
        <v>116</v>
      </c>
      <c r="E254" s="138" t="s">
        <v>523</v>
      </c>
      <c r="F254" s="139" t="s">
        <v>524</v>
      </c>
      <c r="G254" s="140" t="s">
        <v>125</v>
      </c>
      <c r="H254" s="141">
        <v>1</v>
      </c>
      <c r="I254" s="141">
        <v>0</v>
      </c>
      <c r="J254" s="141">
        <f t="shared" si="40"/>
        <v>0</v>
      </c>
      <c r="K254" s="142"/>
      <c r="L254" s="29"/>
      <c r="M254" s="143" t="s">
        <v>1</v>
      </c>
      <c r="N254" s="144" t="s">
        <v>39</v>
      </c>
      <c r="O254" s="145">
        <v>0.72299999999999998</v>
      </c>
      <c r="P254" s="145">
        <f t="shared" si="41"/>
        <v>0.72299999999999998</v>
      </c>
      <c r="Q254" s="145">
        <v>0</v>
      </c>
      <c r="R254" s="145">
        <f t="shared" si="42"/>
        <v>0</v>
      </c>
      <c r="S254" s="145">
        <v>0</v>
      </c>
      <c r="T254" s="146">
        <f t="shared" si="43"/>
        <v>0</v>
      </c>
      <c r="U254" s="28"/>
      <c r="V254" s="179"/>
      <c r="W254" s="28"/>
      <c r="X254" s="28"/>
      <c r="Y254" s="28"/>
      <c r="Z254" s="28"/>
      <c r="AA254" s="28"/>
      <c r="AB254" s="28"/>
      <c r="AC254" s="28"/>
      <c r="AD254" s="28"/>
      <c r="AQ254" s="147" t="s">
        <v>120</v>
      </c>
      <c r="AS254" s="147" t="s">
        <v>116</v>
      </c>
      <c r="AT254" s="147" t="s">
        <v>121</v>
      </c>
      <c r="AX254" s="16" t="s">
        <v>113</v>
      </c>
      <c r="BD254" s="148">
        <f t="shared" si="44"/>
        <v>0</v>
      </c>
      <c r="BE254" s="148">
        <f t="shared" si="45"/>
        <v>0</v>
      </c>
      <c r="BF254" s="148">
        <f t="shared" si="46"/>
        <v>0</v>
      </c>
      <c r="BG254" s="148">
        <f t="shared" si="47"/>
        <v>0</v>
      </c>
      <c r="BH254" s="148">
        <f t="shared" si="48"/>
        <v>0</v>
      </c>
      <c r="BI254" s="16" t="s">
        <v>121</v>
      </c>
      <c r="BJ254" s="149">
        <f t="shared" si="49"/>
        <v>0</v>
      </c>
      <c r="BK254" s="16" t="s">
        <v>120</v>
      </c>
      <c r="BL254" s="147" t="s">
        <v>525</v>
      </c>
    </row>
    <row r="255" spans="1:64" s="2" customFormat="1" ht="24.2" customHeight="1">
      <c r="A255" s="28"/>
      <c r="B255" s="136"/>
      <c r="C255" s="137" t="s">
        <v>526</v>
      </c>
      <c r="D255" s="137" t="s">
        <v>116</v>
      </c>
      <c r="E255" s="138" t="s">
        <v>527</v>
      </c>
      <c r="F255" s="139" t="s">
        <v>528</v>
      </c>
      <c r="G255" s="140" t="s">
        <v>125</v>
      </c>
      <c r="H255" s="141">
        <v>40</v>
      </c>
      <c r="I255" s="141">
        <v>0</v>
      </c>
      <c r="J255" s="141">
        <f t="shared" si="40"/>
        <v>0</v>
      </c>
      <c r="K255" s="142"/>
      <c r="L255" s="29"/>
      <c r="M255" s="143" t="s">
        <v>1</v>
      </c>
      <c r="N255" s="144" t="s">
        <v>39</v>
      </c>
      <c r="O255" s="145">
        <v>3.0000000000000001E-3</v>
      </c>
      <c r="P255" s="145">
        <f t="shared" si="41"/>
        <v>0.12</v>
      </c>
      <c r="Q255" s="145">
        <v>0</v>
      </c>
      <c r="R255" s="145">
        <f t="shared" si="42"/>
        <v>0</v>
      </c>
      <c r="S255" s="145">
        <v>0</v>
      </c>
      <c r="T255" s="146">
        <f t="shared" si="43"/>
        <v>0</v>
      </c>
      <c r="U255" s="28"/>
      <c r="V255" s="179"/>
      <c r="W255" s="28"/>
      <c r="X255" s="28"/>
      <c r="Y255" s="28"/>
      <c r="Z255" s="28"/>
      <c r="AA255" s="28"/>
      <c r="AB255" s="28"/>
      <c r="AC255" s="28"/>
      <c r="AD255" s="28"/>
      <c r="AQ255" s="147" t="s">
        <v>120</v>
      </c>
      <c r="AS255" s="147" t="s">
        <v>116</v>
      </c>
      <c r="AT255" s="147" t="s">
        <v>121</v>
      </c>
      <c r="AX255" s="16" t="s">
        <v>113</v>
      </c>
      <c r="BD255" s="148">
        <f t="shared" si="44"/>
        <v>0</v>
      </c>
      <c r="BE255" s="148">
        <f t="shared" si="45"/>
        <v>0</v>
      </c>
      <c r="BF255" s="148">
        <f t="shared" si="46"/>
        <v>0</v>
      </c>
      <c r="BG255" s="148">
        <f t="shared" si="47"/>
        <v>0</v>
      </c>
      <c r="BH255" s="148">
        <f t="shared" si="48"/>
        <v>0</v>
      </c>
      <c r="BI255" s="16" t="s">
        <v>121</v>
      </c>
      <c r="BJ255" s="149">
        <f t="shared" si="49"/>
        <v>0</v>
      </c>
      <c r="BK255" s="16" t="s">
        <v>120</v>
      </c>
      <c r="BL255" s="147" t="s">
        <v>529</v>
      </c>
    </row>
    <row r="256" spans="1:64" s="2" customFormat="1" ht="24.2" customHeight="1">
      <c r="A256" s="28"/>
      <c r="B256" s="136"/>
      <c r="C256" s="137" t="s">
        <v>530</v>
      </c>
      <c r="D256" s="137" t="s">
        <v>116</v>
      </c>
      <c r="E256" s="138" t="s">
        <v>531</v>
      </c>
      <c r="F256" s="139" t="s">
        <v>532</v>
      </c>
      <c r="G256" s="140" t="s">
        <v>125</v>
      </c>
      <c r="H256" s="141">
        <v>8</v>
      </c>
      <c r="I256" s="141">
        <v>0</v>
      </c>
      <c r="J256" s="141">
        <f t="shared" si="40"/>
        <v>0</v>
      </c>
      <c r="K256" s="142"/>
      <c r="L256" s="29"/>
      <c r="M256" s="143" t="s">
        <v>1</v>
      </c>
      <c r="N256" s="144" t="s">
        <v>39</v>
      </c>
      <c r="O256" s="145">
        <v>1.7999999999999999E-2</v>
      </c>
      <c r="P256" s="145">
        <f t="shared" si="41"/>
        <v>0.14399999999999999</v>
      </c>
      <c r="Q256" s="145">
        <v>0</v>
      </c>
      <c r="R256" s="145">
        <f t="shared" si="42"/>
        <v>0</v>
      </c>
      <c r="S256" s="145">
        <v>0</v>
      </c>
      <c r="T256" s="146">
        <f t="shared" si="43"/>
        <v>0</v>
      </c>
      <c r="U256" s="28"/>
      <c r="V256" s="179"/>
      <c r="W256" s="28"/>
      <c r="X256" s="28"/>
      <c r="Y256" s="28"/>
      <c r="Z256" s="28"/>
      <c r="AA256" s="28"/>
      <c r="AB256" s="28"/>
      <c r="AC256" s="28"/>
      <c r="AD256" s="28"/>
      <c r="AQ256" s="147" t="s">
        <v>120</v>
      </c>
      <c r="AS256" s="147" t="s">
        <v>116</v>
      </c>
      <c r="AT256" s="147" t="s">
        <v>121</v>
      </c>
      <c r="AX256" s="16" t="s">
        <v>113</v>
      </c>
      <c r="BD256" s="148">
        <f t="shared" si="44"/>
        <v>0</v>
      </c>
      <c r="BE256" s="148">
        <f t="shared" si="45"/>
        <v>0</v>
      </c>
      <c r="BF256" s="148">
        <f t="shared" si="46"/>
        <v>0</v>
      </c>
      <c r="BG256" s="148">
        <f t="shared" si="47"/>
        <v>0</v>
      </c>
      <c r="BH256" s="148">
        <f t="shared" si="48"/>
        <v>0</v>
      </c>
      <c r="BI256" s="16" t="s">
        <v>121</v>
      </c>
      <c r="BJ256" s="149">
        <f t="shared" si="49"/>
        <v>0</v>
      </c>
      <c r="BK256" s="16" t="s">
        <v>120</v>
      </c>
      <c r="BL256" s="147" t="s">
        <v>533</v>
      </c>
    </row>
    <row r="257" spans="1:64" s="2" customFormat="1" ht="24.2" customHeight="1">
      <c r="A257" s="28"/>
      <c r="B257" s="136"/>
      <c r="C257" s="137" t="s">
        <v>534</v>
      </c>
      <c r="D257" s="137" t="s">
        <v>116</v>
      </c>
      <c r="E257" s="138" t="s">
        <v>535</v>
      </c>
      <c r="F257" s="139" t="s">
        <v>536</v>
      </c>
      <c r="G257" s="140" t="s">
        <v>125</v>
      </c>
      <c r="H257" s="141">
        <v>4</v>
      </c>
      <c r="I257" s="141">
        <v>0</v>
      </c>
      <c r="J257" s="141">
        <f t="shared" si="40"/>
        <v>0</v>
      </c>
      <c r="K257" s="142"/>
      <c r="L257" s="29"/>
      <c r="M257" s="143" t="s">
        <v>1</v>
      </c>
      <c r="N257" s="144" t="s">
        <v>39</v>
      </c>
      <c r="O257" s="145">
        <v>5.8999999999999997E-2</v>
      </c>
      <c r="P257" s="145">
        <f t="shared" si="41"/>
        <v>0.23599999999999999</v>
      </c>
      <c r="Q257" s="145">
        <v>0</v>
      </c>
      <c r="R257" s="145">
        <f t="shared" si="42"/>
        <v>0</v>
      </c>
      <c r="S257" s="145">
        <v>0</v>
      </c>
      <c r="T257" s="146">
        <f t="shared" si="43"/>
        <v>0</v>
      </c>
      <c r="U257" s="28"/>
      <c r="V257" s="179"/>
      <c r="W257" s="28"/>
      <c r="X257" s="28"/>
      <c r="Y257" s="28"/>
      <c r="Z257" s="28"/>
      <c r="AA257" s="28"/>
      <c r="AB257" s="28"/>
      <c r="AC257" s="28"/>
      <c r="AD257" s="28"/>
      <c r="AQ257" s="147" t="s">
        <v>120</v>
      </c>
      <c r="AS257" s="147" t="s">
        <v>116</v>
      </c>
      <c r="AT257" s="147" t="s">
        <v>121</v>
      </c>
      <c r="AX257" s="16" t="s">
        <v>113</v>
      </c>
      <c r="BD257" s="148">
        <f t="shared" si="44"/>
        <v>0</v>
      </c>
      <c r="BE257" s="148">
        <f t="shared" si="45"/>
        <v>0</v>
      </c>
      <c r="BF257" s="148">
        <f t="shared" si="46"/>
        <v>0</v>
      </c>
      <c r="BG257" s="148">
        <f t="shared" si="47"/>
        <v>0</v>
      </c>
      <c r="BH257" s="148">
        <f t="shared" si="48"/>
        <v>0</v>
      </c>
      <c r="BI257" s="16" t="s">
        <v>121</v>
      </c>
      <c r="BJ257" s="149">
        <f t="shared" si="49"/>
        <v>0</v>
      </c>
      <c r="BK257" s="16" t="s">
        <v>120</v>
      </c>
      <c r="BL257" s="147" t="s">
        <v>537</v>
      </c>
    </row>
    <row r="258" spans="1:64" s="2" customFormat="1" ht="24.2" customHeight="1">
      <c r="A258" s="28"/>
      <c r="B258" s="136"/>
      <c r="C258" s="137" t="s">
        <v>538</v>
      </c>
      <c r="D258" s="137" t="s">
        <v>116</v>
      </c>
      <c r="E258" s="138" t="s">
        <v>539</v>
      </c>
      <c r="F258" s="139" t="s">
        <v>540</v>
      </c>
      <c r="G258" s="140" t="s">
        <v>119</v>
      </c>
      <c r="H258" s="141">
        <v>24</v>
      </c>
      <c r="I258" s="141">
        <v>0</v>
      </c>
      <c r="J258" s="141">
        <f t="shared" si="40"/>
        <v>0</v>
      </c>
      <c r="K258" s="142"/>
      <c r="L258" s="29"/>
      <c r="M258" s="143" t="s">
        <v>1</v>
      </c>
      <c r="N258" s="144" t="s">
        <v>39</v>
      </c>
      <c r="O258" s="145">
        <v>2.5999999999999999E-2</v>
      </c>
      <c r="P258" s="145">
        <f t="shared" si="41"/>
        <v>0.624</v>
      </c>
      <c r="Q258" s="145">
        <v>0</v>
      </c>
      <c r="R258" s="145">
        <f t="shared" si="42"/>
        <v>0</v>
      </c>
      <c r="S258" s="145">
        <v>0</v>
      </c>
      <c r="T258" s="146">
        <f t="shared" si="43"/>
        <v>0</v>
      </c>
      <c r="U258" s="28"/>
      <c r="V258" s="179"/>
      <c r="W258" s="28"/>
      <c r="X258" s="28"/>
      <c r="Y258" s="28"/>
      <c r="Z258" s="28"/>
      <c r="AA258" s="28"/>
      <c r="AB258" s="28"/>
      <c r="AC258" s="28"/>
      <c r="AD258" s="28"/>
      <c r="AQ258" s="147" t="s">
        <v>120</v>
      </c>
      <c r="AS258" s="147" t="s">
        <v>116</v>
      </c>
      <c r="AT258" s="147" t="s">
        <v>121</v>
      </c>
      <c r="AX258" s="16" t="s">
        <v>113</v>
      </c>
      <c r="BD258" s="148">
        <f t="shared" si="44"/>
        <v>0</v>
      </c>
      <c r="BE258" s="148">
        <f t="shared" si="45"/>
        <v>0</v>
      </c>
      <c r="BF258" s="148">
        <f t="shared" si="46"/>
        <v>0</v>
      </c>
      <c r="BG258" s="148">
        <f t="shared" si="47"/>
        <v>0</v>
      </c>
      <c r="BH258" s="148">
        <f t="shared" si="48"/>
        <v>0</v>
      </c>
      <c r="BI258" s="16" t="s">
        <v>121</v>
      </c>
      <c r="BJ258" s="149">
        <f t="shared" si="49"/>
        <v>0</v>
      </c>
      <c r="BK258" s="16" t="s">
        <v>120</v>
      </c>
      <c r="BL258" s="147" t="s">
        <v>541</v>
      </c>
    </row>
    <row r="259" spans="1:64" s="2" customFormat="1" ht="24.2" customHeight="1">
      <c r="A259" s="28"/>
      <c r="B259" s="136"/>
      <c r="C259" s="137" t="s">
        <v>542</v>
      </c>
      <c r="D259" s="137" t="s">
        <v>116</v>
      </c>
      <c r="E259" s="138" t="s">
        <v>543</v>
      </c>
      <c r="F259" s="139" t="s">
        <v>544</v>
      </c>
      <c r="G259" s="140" t="s">
        <v>119</v>
      </c>
      <c r="H259" s="141">
        <v>96</v>
      </c>
      <c r="I259" s="141">
        <v>0</v>
      </c>
      <c r="J259" s="141">
        <f t="shared" si="40"/>
        <v>0</v>
      </c>
      <c r="K259" s="142"/>
      <c r="L259" s="29"/>
      <c r="M259" s="143" t="s">
        <v>1</v>
      </c>
      <c r="N259" s="144" t="s">
        <v>39</v>
      </c>
      <c r="O259" s="145">
        <v>5.0000000000000001E-3</v>
      </c>
      <c r="P259" s="145">
        <f t="shared" si="41"/>
        <v>0.48</v>
      </c>
      <c r="Q259" s="145">
        <v>0</v>
      </c>
      <c r="R259" s="145">
        <f t="shared" si="42"/>
        <v>0</v>
      </c>
      <c r="S259" s="145">
        <v>0</v>
      </c>
      <c r="T259" s="146">
        <f t="shared" si="43"/>
        <v>0</v>
      </c>
      <c r="U259" s="28"/>
      <c r="V259" s="179"/>
      <c r="W259" s="28"/>
      <c r="X259" s="28"/>
      <c r="Y259" s="28"/>
      <c r="Z259" s="28"/>
      <c r="AA259" s="28"/>
      <c r="AB259" s="28"/>
      <c r="AC259" s="28"/>
      <c r="AD259" s="28"/>
      <c r="AQ259" s="147" t="s">
        <v>120</v>
      </c>
      <c r="AS259" s="147" t="s">
        <v>116</v>
      </c>
      <c r="AT259" s="147" t="s">
        <v>121</v>
      </c>
      <c r="AX259" s="16" t="s">
        <v>113</v>
      </c>
      <c r="BD259" s="148">
        <f t="shared" si="44"/>
        <v>0</v>
      </c>
      <c r="BE259" s="148">
        <f t="shared" si="45"/>
        <v>0</v>
      </c>
      <c r="BF259" s="148">
        <f t="shared" si="46"/>
        <v>0</v>
      </c>
      <c r="BG259" s="148">
        <f t="shared" si="47"/>
        <v>0</v>
      </c>
      <c r="BH259" s="148">
        <f t="shared" si="48"/>
        <v>0</v>
      </c>
      <c r="BI259" s="16" t="s">
        <v>121</v>
      </c>
      <c r="BJ259" s="149">
        <f t="shared" si="49"/>
        <v>0</v>
      </c>
      <c r="BK259" s="16" t="s">
        <v>120</v>
      </c>
      <c r="BL259" s="147" t="s">
        <v>545</v>
      </c>
    </row>
    <row r="260" spans="1:64" s="2" customFormat="1" ht="14.45" customHeight="1">
      <c r="A260" s="28"/>
      <c r="B260" s="136"/>
      <c r="C260" s="137" t="s">
        <v>546</v>
      </c>
      <c r="D260" s="137" t="s">
        <v>116</v>
      </c>
      <c r="E260" s="138" t="s">
        <v>547</v>
      </c>
      <c r="F260" s="139" t="s">
        <v>548</v>
      </c>
      <c r="G260" s="140" t="s">
        <v>344</v>
      </c>
      <c r="H260" s="141">
        <v>45.067999999999998</v>
      </c>
      <c r="I260" s="141">
        <v>0</v>
      </c>
      <c r="J260" s="141">
        <f t="shared" si="40"/>
        <v>0</v>
      </c>
      <c r="K260" s="142"/>
      <c r="L260" s="29"/>
      <c r="M260" s="143" t="s">
        <v>1</v>
      </c>
      <c r="N260" s="144" t="s">
        <v>39</v>
      </c>
      <c r="O260" s="145">
        <v>8.9999999999999993E-3</v>
      </c>
      <c r="P260" s="145">
        <f t="shared" si="41"/>
        <v>0.40561199999999997</v>
      </c>
      <c r="Q260" s="145">
        <v>0</v>
      </c>
      <c r="R260" s="145">
        <f t="shared" si="42"/>
        <v>0</v>
      </c>
      <c r="S260" s="145">
        <v>0</v>
      </c>
      <c r="T260" s="146">
        <f t="shared" si="43"/>
        <v>0</v>
      </c>
      <c r="U260" s="28"/>
      <c r="V260" s="179"/>
      <c r="W260" s="28"/>
      <c r="X260" s="28"/>
      <c r="Y260" s="28"/>
      <c r="Z260" s="28"/>
      <c r="AA260" s="28"/>
      <c r="AB260" s="28"/>
      <c r="AC260" s="28"/>
      <c r="AD260" s="28"/>
      <c r="AQ260" s="147" t="s">
        <v>120</v>
      </c>
      <c r="AS260" s="147" t="s">
        <v>116</v>
      </c>
      <c r="AT260" s="147" t="s">
        <v>121</v>
      </c>
      <c r="AX260" s="16" t="s">
        <v>113</v>
      </c>
      <c r="BD260" s="148">
        <f t="shared" si="44"/>
        <v>0</v>
      </c>
      <c r="BE260" s="148">
        <f t="shared" si="45"/>
        <v>0</v>
      </c>
      <c r="BF260" s="148">
        <f t="shared" si="46"/>
        <v>0</v>
      </c>
      <c r="BG260" s="148">
        <f t="shared" si="47"/>
        <v>0</v>
      </c>
      <c r="BH260" s="148">
        <f t="shared" si="48"/>
        <v>0</v>
      </c>
      <c r="BI260" s="16" t="s">
        <v>121</v>
      </c>
      <c r="BJ260" s="149">
        <f t="shared" si="49"/>
        <v>0</v>
      </c>
      <c r="BK260" s="16" t="s">
        <v>120</v>
      </c>
      <c r="BL260" s="147" t="s">
        <v>549</v>
      </c>
    </row>
    <row r="261" spans="1:64" s="13" customFormat="1">
      <c r="B261" s="150"/>
      <c r="D261" s="151" t="s">
        <v>185</v>
      </c>
      <c r="E261" s="152" t="s">
        <v>1</v>
      </c>
      <c r="F261" s="153" t="s">
        <v>550</v>
      </c>
      <c r="H261" s="154">
        <v>45.067999999999998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V261" s="186"/>
      <c r="AS261" s="152" t="s">
        <v>185</v>
      </c>
      <c r="AT261" s="152" t="s">
        <v>121</v>
      </c>
      <c r="AU261" s="13" t="s">
        <v>121</v>
      </c>
      <c r="AV261" s="13" t="s">
        <v>28</v>
      </c>
      <c r="AW261" s="13" t="s">
        <v>81</v>
      </c>
      <c r="AX261" s="152" t="s">
        <v>113</v>
      </c>
    </row>
    <row r="262" spans="1:64" s="2" customFormat="1" ht="14.45" customHeight="1">
      <c r="A262" s="28"/>
      <c r="B262" s="136"/>
      <c r="C262" s="137">
        <v>103</v>
      </c>
      <c r="D262" s="137" t="s">
        <v>116</v>
      </c>
      <c r="E262" s="138" t="s">
        <v>551</v>
      </c>
      <c r="F262" s="139" t="s">
        <v>552</v>
      </c>
      <c r="G262" s="140" t="s">
        <v>344</v>
      </c>
      <c r="H262" s="141">
        <v>10.27</v>
      </c>
      <c r="I262" s="141">
        <v>0</v>
      </c>
      <c r="J262" s="141">
        <f>ROUND(I262*H262,3)</f>
        <v>0</v>
      </c>
      <c r="K262" s="142"/>
      <c r="L262" s="29"/>
      <c r="M262" s="143" t="s">
        <v>1</v>
      </c>
      <c r="N262" s="144" t="s">
        <v>39</v>
      </c>
      <c r="O262" s="145">
        <v>0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U262" s="28"/>
      <c r="V262" s="179"/>
      <c r="W262" s="28"/>
      <c r="X262" s="28"/>
      <c r="Y262" s="28"/>
      <c r="Z262" s="28"/>
      <c r="AA262" s="28"/>
      <c r="AB262" s="28"/>
      <c r="AC262" s="28"/>
      <c r="AD262" s="28"/>
      <c r="AQ262" s="147" t="s">
        <v>120</v>
      </c>
      <c r="AS262" s="147" t="s">
        <v>116</v>
      </c>
      <c r="AT262" s="147" t="s">
        <v>121</v>
      </c>
      <c r="AX262" s="16" t="s">
        <v>113</v>
      </c>
      <c r="BD262" s="148">
        <f>IF(N262="základná",J262,0)</f>
        <v>0</v>
      </c>
      <c r="BE262" s="148">
        <f>IF(N262="znížená",J262,0)</f>
        <v>0</v>
      </c>
      <c r="BF262" s="148">
        <f>IF(N262="zákl. prenesená",J262,0)</f>
        <v>0</v>
      </c>
      <c r="BG262" s="148">
        <f>IF(N262="zníž. prenesená",J262,0)</f>
        <v>0</v>
      </c>
      <c r="BH262" s="148">
        <f>IF(N262="nulová",J262,0)</f>
        <v>0</v>
      </c>
      <c r="BI262" s="16" t="s">
        <v>121</v>
      </c>
      <c r="BJ262" s="149">
        <f>ROUND(I262*H262,3)</f>
        <v>0</v>
      </c>
      <c r="BK262" s="16" t="s">
        <v>120</v>
      </c>
      <c r="BL262" s="147" t="s">
        <v>553</v>
      </c>
    </row>
    <row r="263" spans="1:64" s="2" customFormat="1" ht="24.2" customHeight="1">
      <c r="A263" s="28"/>
      <c r="B263" s="136"/>
      <c r="C263" s="137">
        <v>104</v>
      </c>
      <c r="D263" s="137" t="s">
        <v>116</v>
      </c>
      <c r="E263" s="138" t="s">
        <v>554</v>
      </c>
      <c r="F263" s="139" t="s">
        <v>555</v>
      </c>
      <c r="G263" s="140" t="s">
        <v>344</v>
      </c>
      <c r="H263" s="141">
        <v>38.146000000000001</v>
      </c>
      <c r="I263" s="141">
        <v>0</v>
      </c>
      <c r="J263" s="141">
        <f>ROUND(I263*H263,3)</f>
        <v>0</v>
      </c>
      <c r="K263" s="142"/>
      <c r="L263" s="29"/>
      <c r="M263" s="174" t="s">
        <v>1</v>
      </c>
      <c r="N263" s="175" t="s">
        <v>39</v>
      </c>
      <c r="O263" s="176">
        <v>1.962</v>
      </c>
      <c r="P263" s="176">
        <f>O263*H263</f>
        <v>74.842451999999994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28"/>
      <c r="V263" s="179"/>
      <c r="W263" s="28"/>
      <c r="X263" s="28"/>
      <c r="Y263" s="28"/>
      <c r="Z263" s="28"/>
      <c r="AA263" s="28"/>
      <c r="AB263" s="28"/>
      <c r="AC263" s="28"/>
      <c r="AD263" s="28"/>
      <c r="AQ263" s="147" t="s">
        <v>120</v>
      </c>
      <c r="AS263" s="147" t="s">
        <v>116</v>
      </c>
      <c r="AT263" s="147" t="s">
        <v>121</v>
      </c>
      <c r="AX263" s="16" t="s">
        <v>113</v>
      </c>
      <c r="BD263" s="148">
        <f>IF(N263="základná",J263,0)</f>
        <v>0</v>
      </c>
      <c r="BE263" s="148">
        <f>IF(N263="znížená",J263,0)</f>
        <v>0</v>
      </c>
      <c r="BF263" s="148">
        <f>IF(N263="zákl. prenesená",J263,0)</f>
        <v>0</v>
      </c>
      <c r="BG263" s="148">
        <f>IF(N263="zníž. prenesená",J263,0)</f>
        <v>0</v>
      </c>
      <c r="BH263" s="148">
        <f>IF(N263="nulová",J263,0)</f>
        <v>0</v>
      </c>
      <c r="BI263" s="16" t="s">
        <v>121</v>
      </c>
      <c r="BJ263" s="149">
        <f>ROUND(I263*H263,3)</f>
        <v>0</v>
      </c>
      <c r="BK263" s="16" t="s">
        <v>120</v>
      </c>
      <c r="BL263" s="147" t="s">
        <v>556</v>
      </c>
    </row>
    <row r="264" spans="1:64" s="2" customFormat="1" ht="6.95" customHeight="1">
      <c r="A264" s="28"/>
      <c r="B264" s="43"/>
      <c r="C264" s="44"/>
      <c r="D264" s="44"/>
      <c r="E264" s="44"/>
      <c r="F264" s="44"/>
      <c r="G264" s="44"/>
      <c r="H264" s="44"/>
      <c r="I264" s="44"/>
      <c r="J264" s="44"/>
      <c r="K264" s="44"/>
      <c r="L264" s="29"/>
      <c r="M264" s="28"/>
      <c r="O264" s="28"/>
      <c r="P264" s="28"/>
      <c r="Q264" s="28"/>
      <c r="R264" s="28"/>
      <c r="S264" s="28"/>
      <c r="T264" s="28"/>
      <c r="U264" s="28"/>
      <c r="V264" s="179"/>
      <c r="W264" s="28"/>
      <c r="X264" s="28"/>
      <c r="Y264" s="28"/>
      <c r="Z264" s="28"/>
      <c r="AA264" s="28"/>
      <c r="AB264" s="28"/>
      <c r="AC264" s="28"/>
      <c r="AD264" s="28"/>
    </row>
  </sheetData>
  <autoFilter ref="C124:K263"/>
  <mergeCells count="9">
    <mergeCell ref="E87:H87"/>
    <mergeCell ref="E115:H115"/>
    <mergeCell ref="E117:H117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1.SO3 - Sadové úpravy</vt:lpstr>
      <vt:lpstr>'1.SO3 - Sadové úpravy'!Názvy_tlače</vt:lpstr>
      <vt:lpstr>'Rekapitulácia stavby'!Názvy_tlače</vt:lpstr>
      <vt:lpstr>'1.SO3 -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2020-12-07T15:01:59Z</dcterms:created>
  <dcterms:modified xsi:type="dcterms:W3CDTF">2022-06-17T08:52:32Z</dcterms:modified>
</cp:coreProperties>
</file>